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1115" windowHeight="5895" tabRatio="609" activeTab="0"/>
  </bookViews>
  <sheets>
    <sheet name="tavola " sheetId="1" r:id="rId1"/>
  </sheets>
  <definedNames/>
  <calcPr fullCalcOnLoad="1"/>
</workbook>
</file>

<file path=xl/sharedStrings.xml><?xml version="1.0" encoding="utf-8"?>
<sst xmlns="http://schemas.openxmlformats.org/spreadsheetml/2006/main" count="378" uniqueCount="271">
  <si>
    <t>Provincia</t>
  </si>
  <si>
    <t>Totale iscritti</t>
  </si>
  <si>
    <t>Media annuale per iscritto</t>
  </si>
  <si>
    <t>Piacenza</t>
  </si>
  <si>
    <t>Parma</t>
  </si>
  <si>
    <t xml:space="preserve">Ferrara </t>
  </si>
  <si>
    <t>Rimini</t>
  </si>
  <si>
    <t>Emilia-Romagna</t>
  </si>
  <si>
    <t xml:space="preserve">                         Dati comunali e provinciali.</t>
  </si>
  <si>
    <t>Comune</t>
  </si>
  <si>
    <t>Alseno</t>
  </si>
  <si>
    <t>Borgonovo Val Tidone</t>
  </si>
  <si>
    <t>Caorso</t>
  </si>
  <si>
    <t>Castel San Giovanni</t>
  </si>
  <si>
    <t>Castelvetro Piacentino</t>
  </si>
  <si>
    <t>Fiorenzuola D'Arda</t>
  </si>
  <si>
    <t>Ponte Dell'Olio</t>
  </si>
  <si>
    <t>Pontenure</t>
  </si>
  <si>
    <t>Rottofreno</t>
  </si>
  <si>
    <t>Totale spese                         Comuni e coop.ve, Associazioni            consuntivo 2001</t>
  </si>
  <si>
    <t>Provincia di Piacenza</t>
  </si>
  <si>
    <t>Tavola 10/PC. Spese totali sostenute dai Comuni per i nidi d'infanzia e spesa annuale media per bambino iscritto. A.s. 2001/02.</t>
  </si>
  <si>
    <t>Tavola 10/PR. Spese totali sostenute dai Comuni per i nidi d'infanzia e spesa annuale media per bambino iscritto. A.s. 2001/02.</t>
  </si>
  <si>
    <t>Bedonia</t>
  </si>
  <si>
    <t>Borgo Val Di Taro</t>
  </si>
  <si>
    <t>Busseto</t>
  </si>
  <si>
    <t>Collecchio</t>
  </si>
  <si>
    <t>Colorno</t>
  </si>
  <si>
    <t>Felino</t>
  </si>
  <si>
    <t>Fidenza</t>
  </si>
  <si>
    <t>Fontevivo</t>
  </si>
  <si>
    <t>Fornovo Di Taro</t>
  </si>
  <si>
    <t>Langhirano</t>
  </si>
  <si>
    <t>Montechiarugolo</t>
  </si>
  <si>
    <t>Noceto</t>
  </si>
  <si>
    <t>Salsomaggiore Terme</t>
  </si>
  <si>
    <t>Sissa</t>
  </si>
  <si>
    <t>Sorbolo</t>
  </si>
  <si>
    <t>Provincia di Parma</t>
  </si>
  <si>
    <t>Bagnolo In Piano</t>
  </si>
  <si>
    <t>Bibbiano</t>
  </si>
  <si>
    <t>Brescello</t>
  </si>
  <si>
    <t>Cadelbosco Di Sopra</t>
  </si>
  <si>
    <t>Campagnola Emilia</t>
  </si>
  <si>
    <t>Campegine</t>
  </si>
  <si>
    <t>Castellarano</t>
  </si>
  <si>
    <t>Castelnovo Di Sotto</t>
  </si>
  <si>
    <t>Castelnovo Ne' Monti</t>
  </si>
  <si>
    <t>Cavriago</t>
  </si>
  <si>
    <t>Correggio</t>
  </si>
  <si>
    <t>Fabbrico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</si>
  <si>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</si>
  <si>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</si>
  <si>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</si>
  <si>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</si>
  <si>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</si>
  <si>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</si>
  <si>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</si>
  <si>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</si>
  <si>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Reggiolo</t>
  </si>
  <si>
    <t>Rio Saliceto</t>
  </si>
  <si>
    <t>Rolo</t>
  </si>
  <si>
    <t>Rubiera</t>
  </si>
  <si>
    <t>San Martino In Rio</t>
  </si>
  <si>
    <t>Sant'Ilario D'Enza</t>
  </si>
  <si>
    <t>Toano</t>
  </si>
  <si>
    <t>Vezzano Sul Crostolo</t>
  </si>
  <si>
    <t>Tavola 10/RE. Spese totali sostenute dai Comuni per i nidi d'infanzia e spesa annuale media per bambino iscritto. A.s. 2001/02.</t>
  </si>
  <si>
    <t>Bomporto</t>
  </si>
  <si>
    <t>Campogalliano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</si>
  <si>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</si>
  <si>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</si>
  <si>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</si>
  <si>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</si>
  <si>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</si>
  <si>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</si>
  <si>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Finale Emilia</t>
  </si>
  <si>
    <t>Fiorano Modenese</t>
  </si>
  <si>
    <t>Frassinoro</t>
  </si>
  <si>
    <t>Maranello</t>
  </si>
  <si>
    <t>Marano Sul Panaro</t>
  </si>
  <si>
    <t>Medolla</t>
  </si>
  <si>
    <t>Mirandola</t>
  </si>
  <si>
    <t>Nonantola</t>
  </si>
  <si>
    <t>Novi Di Modena</t>
  </si>
  <si>
    <t>Pavullo Nel Frignano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</si>
  <si>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</si>
  <si>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</si>
  <si>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</si>
  <si>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</si>
  <si>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</si>
  <si>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</si>
  <si>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Spilamberto</t>
  </si>
  <si>
    <t>Vignola</t>
  </si>
  <si>
    <t>Tavola 10/MO. Spese totali sostenute dai Comuni per i nidi d'infanzia e spesa annuale media per bambino iscritto. A.s. 2001/02.</t>
  </si>
  <si>
    <t>Provincia di Modena</t>
  </si>
  <si>
    <t>Anzola Dell'Emilia</t>
  </si>
  <si>
    <t>Argelato</t>
  </si>
  <si>
    <t>Baricella</t>
  </si>
  <si>
    <t>Bazzano</t>
  </si>
  <si>
    <t>Bentivoglio</t>
  </si>
  <si>
    <t>Borgo Tossignano</t>
  </si>
  <si>
    <t>Budrio</t>
  </si>
  <si>
    <t>Casalecchio Di Reno</t>
  </si>
  <si>
    <t>Castello D'Argile</t>
  </si>
  <si>
    <t>Castelmaggiore</t>
  </si>
  <si>
    <t>Castel San Pietro Terme</t>
  </si>
  <si>
    <t>Castenaso</t>
  </si>
  <si>
    <t>Castiglione Dei Pepoli</t>
  </si>
  <si>
    <t>Crespellano</t>
  </si>
  <si>
    <t>Dozza</t>
  </si>
  <si>
    <t>Galliera</t>
  </si>
  <si>
    <t>Granarolo Dell'Emilia</t>
  </si>
  <si>
    <t>Grizzana Morandi</t>
  </si>
  <si>
    <t>Imola</t>
  </si>
  <si>
    <t>Malalbergo</t>
  </si>
  <si>
    <t>Medicina</t>
  </si>
  <si>
    <t>Minerbio</t>
  </si>
  <si>
    <t>Molinella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</si>
  <si>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</si>
  <si>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</si>
  <si>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</si>
  <si>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</si>
  <si>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</si>
  <si>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</si>
  <si>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</si>
  <si>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</si>
  <si>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</si>
  <si>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</si>
  <si>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Giorgio Di Piano</t>
  </si>
  <si>
    <t>San Pietro In Casale</t>
  </si>
  <si>
    <t>Sant'Agata Bolognese</t>
  </si>
  <si>
    <t>Vergato</t>
  </si>
  <si>
    <t>Zola Predosa</t>
  </si>
  <si>
    <t>Tavola 10/BO. Spese totali sostenute dai Comuni per i nidi d'infanzia e spesa annuale media per bambino iscritto. A.s. 2001/02.</t>
  </si>
  <si>
    <t>Argenta</t>
  </si>
  <si>
    <t>Berra</t>
  </si>
  <si>
    <t>Bondeno</t>
  </si>
  <si>
    <t>Cento 1)</t>
  </si>
  <si>
    <t>Codigoro</t>
  </si>
  <si>
    <t>Copparo</t>
  </si>
  <si>
    <t>Ferrara</t>
  </si>
  <si>
    <t>Goro</t>
  </si>
  <si>
    <t>Massa Fiscaglia</t>
  </si>
  <si>
    <t>Mesola</t>
  </si>
  <si>
    <t>Mirabello</t>
  </si>
  <si>
    <t>Poggio Renatico</t>
  </si>
  <si>
    <t>Portomaggiore</t>
  </si>
  <si>
    <t>Sant'Agostino</t>
  </si>
  <si>
    <t>Tresigallo</t>
  </si>
  <si>
    <t>Provincia di Ferrara</t>
  </si>
  <si>
    <t>1) Un nido ha aperto a gennaio 2002</t>
  </si>
  <si>
    <t>Tavola 10/FE. Spese totali sostenute dai Comuni per i nidi d'infanzia e spesa annuale media per bambino iscritto. A.s. 2001/02.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</si>
  <si>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</si>
  <si>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</si>
  <si>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</si>
  <si>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</si>
  <si>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</si>
  <si>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</si>
  <si>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</si>
  <si>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</si>
  <si>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</si>
  <si>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</si>
  <si>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 Di Romagna</t>
  </si>
  <si>
    <t>Massa Lombarda</t>
  </si>
  <si>
    <t>Ravenna</t>
  </si>
  <si>
    <t>Riolo Terme</t>
  </si>
  <si>
    <t>Russi</t>
  </si>
  <si>
    <t>Sant'Agata Sul Santerno</t>
  </si>
  <si>
    <t>Solarolo</t>
  </si>
  <si>
    <t>Provincia di Ravenna</t>
  </si>
  <si>
    <t>Bagno Di Romagna</t>
  </si>
  <si>
    <t>Castrocaro Terme e Terra Del Sole</t>
  </si>
  <si>
    <t>Cesena</t>
  </si>
  <si>
    <t>Civitella Di Romagna</t>
  </si>
  <si>
    <t>Forlì</t>
  </si>
  <si>
    <t>Forlimpopoli</t>
  </si>
  <si>
    <t>Gambettola</t>
  </si>
  <si>
    <t>Gatteo</t>
  </si>
  <si>
    <t>Meldola</t>
  </si>
  <si>
    <t>Modigliana</t>
  </si>
  <si>
    <t>Montiano</t>
  </si>
  <si>
    <t>Rocca San Casciano</t>
  </si>
  <si>
    <t>San Mauro Pascoli</t>
  </si>
  <si>
    <t>Santa Sofia</t>
  </si>
  <si>
    <t>Sarsina</t>
  </si>
  <si>
    <t>Savignano Sul Rubicone</t>
  </si>
  <si>
    <t>Bellaria-Igea Marina</t>
  </si>
  <si>
    <t>Cattolica</t>
  </si>
  <si>
    <t>Misano Adriatico 1)</t>
  </si>
  <si>
    <t>Morciano Di Romagna</t>
  </si>
  <si>
    <t>Riccione</t>
  </si>
  <si>
    <t>San Giovanni in Marignano</t>
  </si>
  <si>
    <t>Santarcangelo Di Romagna</t>
  </si>
  <si>
    <t>Verucchio</t>
  </si>
  <si>
    <t>Provincia di Rimini</t>
  </si>
  <si>
    <t>Praticamente tutti i nidi rimangono aperti senza interruzione per tutto il periodo estivo</t>
  </si>
  <si>
    <t>Tavola 10/RA. Spese totali sostenute dai Comuni per i nidi d'infanzia e spesa annuale media per bambino iscritto. A.s. 2001/02.</t>
  </si>
  <si>
    <t>Tavola 10/FC. Spese totali sostenute dai Comuni per i nidi d'infanzia e spesa annuale media per bambino iscritto. A.s. 2001/02.</t>
  </si>
  <si>
    <t>Tavola 10/RN. Spese totali sostenute dai Comuni per i nidi d'infanzia e spesa annuale media per bambino iscritto. A.s. 2001/02.</t>
  </si>
  <si>
    <t>Provincia di Reggio Emilia *</t>
  </si>
  <si>
    <t>Forlì-Cesena</t>
  </si>
  <si>
    <t>2) Compresi due nidi estivi</t>
  </si>
  <si>
    <t>Cesenatico 2)</t>
  </si>
  <si>
    <t>Bertinoro 1)</t>
  </si>
  <si>
    <t>Gragnano Trebbiense 1)</t>
  </si>
  <si>
    <t>1) Convenzione attivata dal 14/3/2002</t>
  </si>
  <si>
    <t>Modena 1)</t>
  </si>
  <si>
    <t>1) nido aperto 1/10/2001</t>
  </si>
  <si>
    <t>Reggio Nell'Emilia</t>
  </si>
  <si>
    <t>Parma 1)</t>
  </si>
  <si>
    <t>Bologna 2)</t>
  </si>
  <si>
    <t>2) Il Comune di Bologna ha presentato i costi di gestione comprendenti anche i servizi integrativi</t>
  </si>
  <si>
    <t>Provincia di Bologna *</t>
  </si>
  <si>
    <t>Totale spese di gestione</t>
  </si>
  <si>
    <t>sostenute dai Comuni            consuntivo 2001 (*)</t>
  </si>
  <si>
    <t>sostenute coop.ve, associazioni...           consuntivo 2001</t>
  </si>
  <si>
    <t>Scandiano *</t>
  </si>
  <si>
    <t>Alcune Amministrazioni comunali non hanno riportato le spese relative ai contibuti relativi alle convenzioni per le sezioni aggregate alle scuole dell'infanzia</t>
  </si>
  <si>
    <t>Formigine 1)</t>
  </si>
  <si>
    <t>Guiglia 2)</t>
  </si>
  <si>
    <t>Modena 3)</t>
  </si>
  <si>
    <t>3) Un nido ha aperto a marzo 2001</t>
  </si>
  <si>
    <t>Ravarino 4)</t>
  </si>
  <si>
    <t>Soliera 5)</t>
  </si>
  <si>
    <t>4) Le spese sostenute nel corso del 2001 si riferivavano ad un numero di bambini nettamente inferiore, ne consegue che i costi medi sono sottostimati</t>
  </si>
  <si>
    <t>5) Un nido in convenzione non fornisce le spese sostenute per la mensa</t>
  </si>
  <si>
    <t>2) Il servizio ha aperto il 17/12/2001</t>
  </si>
  <si>
    <t>2) Un nido non fornisce le spese per il vitto</t>
  </si>
  <si>
    <t>3) Sezione di nido aggregata a scuola dell'infanzia comunale</t>
  </si>
  <si>
    <t>Bologna 1)</t>
  </si>
  <si>
    <t>Calderara Di Reno 2)</t>
  </si>
  <si>
    <t>Casalfiumanese 3)</t>
  </si>
  <si>
    <t>1) Nido aperto l'1/12/2001</t>
  </si>
  <si>
    <t>Albinea 1)</t>
  </si>
  <si>
    <t>Canossa 2)</t>
  </si>
  <si>
    <t>2) Nido aperto  l'1/10/2001</t>
  </si>
  <si>
    <t>Casalgrande 3)</t>
  </si>
  <si>
    <t>3) Nido aperto il 3/09/2001</t>
  </si>
  <si>
    <t>Reggio Nell'Emilia 4)</t>
  </si>
  <si>
    <t>4) Il Comune di Reggio nell'Emilia contribuisce a un nido in convenzione fornendo materiali, mensa e l'uso della struttura.</t>
  </si>
  <si>
    <t>5) Per un nido non sono state fornite le spese per il vitto</t>
  </si>
  <si>
    <t>1) Le spese gestionali sono comprensivi anche delle spese dei servizi integrativi ( Spazi Bambino e Centri Bambini e genitori)</t>
  </si>
  <si>
    <t>3) Consorzio tra i due comuni per la gestione del nido</t>
  </si>
  <si>
    <t>2) Un nido ha aperto il 5/03/2001</t>
  </si>
  <si>
    <t>Alfonsine 1)</t>
  </si>
  <si>
    <t>Provincia di Forlì-Cesena *</t>
  </si>
  <si>
    <t>* Importi comprensivi anche della gestione delle sezioni primavera - Nella media provinciale del costo medio per bambino non considerati i bambini di cui alla nota 1)</t>
  </si>
  <si>
    <t>Langhirano 1)</t>
  </si>
  <si>
    <t>1) Langhirano IPAB</t>
  </si>
  <si>
    <t>Torrile 2)</t>
  </si>
  <si>
    <t>2) Riportato un costo di gestione calcolato con lo scorporo dai costi di gestione del personale educativo in appalto</t>
  </si>
  <si>
    <t>Crevalcore 4)</t>
  </si>
  <si>
    <t>4) Un nido aperto il 10/09/2001</t>
  </si>
  <si>
    <t>Marzabotto 5)</t>
  </si>
  <si>
    <t xml:space="preserve"> (*)
di cui  per convenzioni con cooperative, Associazioni e gestione mista</t>
  </si>
  <si>
    <t>1) Le spese per il vitto sono sostenute dal comune</t>
  </si>
  <si>
    <t>1) Non considerati i costi di un nido in convenzione per dati non attendibili sul personale e di conseguenza non consideranto il numero dei bambini di quel nido</t>
  </si>
  <si>
    <t>provincia di Bologna</t>
  </si>
  <si>
    <t>Formignana 2)</t>
  </si>
  <si>
    <t>Migliarino/Ostellato 3)</t>
  </si>
  <si>
    <t>1) Nido aperto per 239 giorni</t>
  </si>
  <si>
    <t>Sasso Marconi 6)</t>
  </si>
  <si>
    <t>6) Nido aperto il 3/03/2001, non fornisce le spese per il vitto</t>
  </si>
  <si>
    <t>San Lazzaro Di Savena</t>
  </si>
  <si>
    <t>San Giovanni In Persiceto 5)</t>
  </si>
  <si>
    <t>5) Nido aperto il 3/03/2001</t>
  </si>
  <si>
    <t>1) I costi medi sono sottostimati</t>
  </si>
  <si>
    <t>Provincia di Reggio Emilia</t>
  </si>
  <si>
    <t xml:space="preserve">                  </t>
  </si>
  <si>
    <t>Tavola 9. Spese per la gestione dei nidi d'infanzia e spesa media annuale per bambino iscritto. A.s. 2001/2002 - Dati provinciali e regionali.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</si>
</sst>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  <numFmt numFmtId="166" formatCode="0.000"/>
    <numFmt numFmtId="167" formatCode="0.0000"/>
    <numFmt numFmtId="168" formatCode="_-* #,##0.000_-;\-* #,##0.000_-;_-* &quot;-&quot;_-;_-@_-"/>
    <numFmt numFmtId="169" formatCode="#,##0.0"/>
    <numFmt numFmtId="170" formatCode="_-* #,##0.0000_-;\-* #,##0.0000_-;_-* &quot;-&quot;_-;_-@_-"/>
  </numFmts>
  <fonts count="13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1" fontId="2" fillId="0" borderId="0" xfId="18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1" fontId="2" fillId="0" borderId="0" xfId="18" applyFont="1" applyFill="1" applyAlignment="1">
      <alignment/>
    </xf>
    <xf numFmtId="165" fontId="2" fillId="0" borderId="0" xfId="18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165" fontId="1" fillId="0" borderId="0" xfId="18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65" fontId="2" fillId="0" borderId="1" xfId="18" applyNumberFormat="1" applyFont="1" applyFill="1" applyBorder="1" applyAlignment="1">
      <alignment horizontal="center" vertical="center" wrapText="1"/>
    </xf>
    <xf numFmtId="41" fontId="2" fillId="0" borderId="1" xfId="18" applyFont="1" applyFill="1" applyBorder="1" applyAlignment="1">
      <alignment horizontal="center" vertical="center" wrapText="1"/>
    </xf>
    <xf numFmtId="165" fontId="2" fillId="0" borderId="2" xfId="18" applyNumberFormat="1" applyFont="1" applyFill="1" applyBorder="1" applyAlignment="1">
      <alignment horizontal="center" vertical="center" wrapText="1"/>
    </xf>
    <xf numFmtId="41" fontId="2" fillId="0" borderId="2" xfId="18" applyFont="1" applyFill="1" applyBorder="1" applyAlignment="1">
      <alignment horizontal="center" vertical="center" wrapText="1"/>
    </xf>
    <xf numFmtId="165" fontId="2" fillId="0" borderId="3" xfId="18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65" fontId="3" fillId="0" borderId="0" xfId="18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165" fontId="1" fillId="0" borderId="0" xfId="18" applyNumberFormat="1" applyFont="1" applyFill="1" applyBorder="1" applyAlignment="1">
      <alignment/>
    </xf>
    <xf numFmtId="165" fontId="4" fillId="0" borderId="0" xfId="18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1" fontId="7" fillId="0" borderId="0" xfId="18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4" fontId="3" fillId="0" borderId="0" xfId="18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18" applyNumberFormat="1" applyFill="1" applyBorder="1" applyAlignment="1">
      <alignment/>
    </xf>
    <xf numFmtId="3" fontId="3" fillId="0" borderId="0" xfId="19" applyFont="1" applyFill="1" applyBorder="1" applyAlignment="1">
      <alignment/>
      <protection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41" fontId="1" fillId="0" borderId="2" xfId="18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1" fontId="2" fillId="0" borderId="7" xfId="18" applyNumberFormat="1" applyFont="1" applyFill="1" applyBorder="1" applyAlignment="1">
      <alignment horizontal="center" vertical="center" wrapText="1"/>
    </xf>
    <xf numFmtId="41" fontId="2" fillId="0" borderId="7" xfId="18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1" fontId="2" fillId="0" borderId="10" xfId="18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vertical="center"/>
    </xf>
    <xf numFmtId="41" fontId="1" fillId="0" borderId="14" xfId="18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65" fontId="1" fillId="0" borderId="2" xfId="18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165" fontId="2" fillId="0" borderId="4" xfId="18" applyNumberFormat="1" applyFont="1" applyFill="1" applyBorder="1" applyAlignment="1">
      <alignment horizontal="center" vertical="center" wrapText="1"/>
    </xf>
    <xf numFmtId="165" fontId="2" fillId="0" borderId="5" xfId="18" applyNumberFormat="1" applyFont="1" applyFill="1" applyBorder="1" applyAlignment="1">
      <alignment horizontal="center" vertical="center" wrapText="1"/>
    </xf>
    <xf numFmtId="165" fontId="2" fillId="0" borderId="7" xfId="18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165" fontId="2" fillId="0" borderId="8" xfId="18" applyNumberFormat="1" applyFont="1" applyFill="1" applyBorder="1" applyAlignment="1">
      <alignment horizontal="center" vertical="center" wrapText="1"/>
    </xf>
    <xf numFmtId="165" fontId="2" fillId="0" borderId="9" xfId="18" applyNumberFormat="1" applyFont="1" applyFill="1" applyBorder="1" applyAlignment="1">
      <alignment horizontal="center" vertical="center" wrapText="1"/>
    </xf>
    <xf numFmtId="165" fontId="2" fillId="0" borderId="10" xfId="18" applyNumberFormat="1" applyFont="1" applyFill="1" applyBorder="1" applyAlignment="1">
      <alignment horizontal="center" vertical="center" wrapText="1"/>
    </xf>
    <xf numFmtId="41" fontId="2" fillId="0" borderId="10" xfId="18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65" fontId="1" fillId="0" borderId="14" xfId="18" applyNumberFormat="1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1" fontId="2" fillId="0" borderId="6" xfId="18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1" fontId="2" fillId="0" borderId="6" xfId="18" applyFont="1" applyFill="1" applyBorder="1" applyAlignment="1">
      <alignment horizontal="center" vertical="center" wrapText="1"/>
    </xf>
    <xf numFmtId="165" fontId="2" fillId="0" borderId="6" xfId="18" applyNumberFormat="1" applyFont="1" applyFill="1" applyBorder="1" applyAlignment="1">
      <alignment horizontal="center" vertical="center" wrapText="1"/>
    </xf>
    <xf numFmtId="165" fontId="2" fillId="0" borderId="18" xfId="18" applyNumberFormat="1" applyFont="1" applyFill="1" applyBorder="1" applyAlignment="1">
      <alignment horizontal="center" vertical="center" wrapText="1"/>
    </xf>
    <xf numFmtId="165" fontId="2" fillId="0" borderId="19" xfId="18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1" fontId="2" fillId="0" borderId="3" xfId="18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avola 1 2001_0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1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3.7109375" style="19" customWidth="1"/>
    <col min="2" max="2" width="16.8515625" style="19" customWidth="1"/>
    <col min="3" max="3" width="16.28125" style="19" customWidth="1"/>
    <col min="4" max="4" width="17.57421875" style="19" customWidth="1"/>
    <col min="5" max="5" width="18.421875" style="19" customWidth="1"/>
    <col min="6" max="6" width="11.140625" style="19" bestFit="1" customWidth="1"/>
    <col min="7" max="7" width="12.28125" style="19" customWidth="1"/>
    <col min="8" max="8" width="16.421875" style="8" customWidth="1"/>
    <col min="9" max="9" width="17.140625" style="19" bestFit="1" customWidth="1"/>
    <col min="10" max="10" width="17.00390625" style="19" bestFit="1" customWidth="1"/>
    <col min="11" max="11" width="21.7109375" style="19" customWidth="1"/>
    <col min="12" max="12" width="17.00390625" style="19" bestFit="1" customWidth="1"/>
    <col min="13" max="13" width="19.00390625" style="19" customWidth="1"/>
    <col min="14" max="14" width="11.7109375" style="19" bestFit="1" customWidth="1"/>
    <col min="15" max="16384" width="9.140625" style="19" customWidth="1"/>
  </cols>
  <sheetData>
    <row r="1" spans="1:10" s="3" customFormat="1" ht="40.5" customHeight="1">
      <c r="A1" s="108" t="s">
        <v>270</v>
      </c>
      <c r="B1" s="108"/>
      <c r="C1" s="108"/>
      <c r="D1" s="108"/>
      <c r="E1" s="108"/>
      <c r="F1" s="108"/>
      <c r="G1" s="108"/>
      <c r="H1" s="1"/>
      <c r="I1" s="2"/>
      <c r="J1" s="2"/>
    </row>
    <row r="2" spans="1:10" s="3" customFormat="1" ht="30.75" customHeight="1">
      <c r="A2" s="17" t="s">
        <v>269</v>
      </c>
      <c r="B2" s="17"/>
      <c r="C2" s="17"/>
      <c r="D2" s="17"/>
      <c r="E2" s="17"/>
      <c r="F2" s="17"/>
      <c r="G2" s="17"/>
      <c r="H2" s="1"/>
      <c r="I2" s="2"/>
      <c r="J2" s="2"/>
    </row>
    <row r="3" spans="1:8" s="21" customFormat="1" ht="18">
      <c r="A3" s="20"/>
      <c r="H3" s="22"/>
    </row>
    <row r="4" spans="1:11" s="3" customFormat="1" ht="19.5" customHeight="1">
      <c r="A4" s="83"/>
      <c r="B4" s="103" t="s">
        <v>214</v>
      </c>
      <c r="C4" s="104"/>
      <c r="D4" s="105"/>
      <c r="E4" s="106" t="s">
        <v>19</v>
      </c>
      <c r="F4" s="17"/>
      <c r="G4" s="17"/>
      <c r="H4" s="17"/>
      <c r="I4" s="1"/>
      <c r="J4" s="2"/>
      <c r="K4" s="2"/>
    </row>
    <row r="5" spans="1:11" s="5" customFormat="1" ht="75" customHeight="1">
      <c r="A5" s="85" t="s">
        <v>0</v>
      </c>
      <c r="B5" s="91" t="s">
        <v>215</v>
      </c>
      <c r="C5" s="92" t="s">
        <v>255</v>
      </c>
      <c r="D5" s="93" t="s">
        <v>216</v>
      </c>
      <c r="E5" s="107"/>
      <c r="F5" s="95" t="s">
        <v>1</v>
      </c>
      <c r="G5" s="95" t="s">
        <v>2</v>
      </c>
      <c r="H5" s="4"/>
      <c r="I5" s="4"/>
      <c r="J5" s="2"/>
      <c r="K5" s="2"/>
    </row>
    <row r="6" spans="1:8" s="7" customFormat="1" ht="15" customHeight="1">
      <c r="A6" s="84" t="s">
        <v>3</v>
      </c>
      <c r="B6" s="88">
        <f aca="true" t="shared" si="0" ref="B6:G6">B37</f>
        <v>5050725.24079803</v>
      </c>
      <c r="C6" s="89">
        <f t="shared" si="0"/>
        <v>350245.69868871593</v>
      </c>
      <c r="D6" s="90">
        <f t="shared" si="0"/>
        <v>463733.0164980091</v>
      </c>
      <c r="E6" s="51">
        <f t="shared" si="0"/>
        <v>5514458.257296039</v>
      </c>
      <c r="F6" s="94">
        <f t="shared" si="0"/>
        <v>728</v>
      </c>
      <c r="G6" s="51">
        <f t="shared" si="0"/>
        <v>7723.330892571483</v>
      </c>
      <c r="H6" s="15"/>
    </row>
    <row r="7" spans="1:8" s="7" customFormat="1" ht="15" customHeight="1">
      <c r="A7" s="65" t="s">
        <v>210</v>
      </c>
      <c r="B7" s="49">
        <f aca="true" t="shared" si="1" ref="B7:G7">B63</f>
        <v>11549409.237864554</v>
      </c>
      <c r="C7" s="48">
        <f t="shared" si="1"/>
        <v>1351754.3038935687</v>
      </c>
      <c r="D7" s="50">
        <f t="shared" si="1"/>
        <v>833424.9620694944</v>
      </c>
      <c r="E7" s="52">
        <f t="shared" si="1"/>
        <v>12118678.08379322</v>
      </c>
      <c r="F7" s="53">
        <f t="shared" si="1"/>
        <v>1622</v>
      </c>
      <c r="G7" s="52">
        <f t="shared" si="1"/>
        <v>7471.441481993354</v>
      </c>
      <c r="H7" s="15"/>
    </row>
    <row r="8" spans="1:8" s="7" customFormat="1" ht="15" customHeight="1">
      <c r="A8" s="65" t="s">
        <v>209</v>
      </c>
      <c r="B8" s="49">
        <f aca="true" t="shared" si="2" ref="B8:G8">B107</f>
        <v>19882055.656999998</v>
      </c>
      <c r="C8" s="48">
        <f t="shared" si="2"/>
        <v>2449210.96</v>
      </c>
      <c r="D8" s="50">
        <f t="shared" si="2"/>
        <v>3998299.3800000004</v>
      </c>
      <c r="E8" s="52">
        <f t="shared" si="2"/>
        <v>23880355.037</v>
      </c>
      <c r="F8" s="53">
        <f t="shared" si="2"/>
        <v>3232</v>
      </c>
      <c r="G8" s="52">
        <f t="shared" si="2"/>
        <v>7388.723711943069</v>
      </c>
      <c r="H8" s="15"/>
    </row>
    <row r="9" spans="1:8" s="7" customFormat="1" ht="15" customHeight="1">
      <c r="A9" s="65" t="s">
        <v>207</v>
      </c>
      <c r="B9" s="49">
        <f aca="true" t="shared" si="3" ref="B9:G9">B153</f>
        <v>25825982.56286572</v>
      </c>
      <c r="C9" s="48">
        <f t="shared" si="3"/>
        <v>2839860.7141565997</v>
      </c>
      <c r="D9" s="50">
        <f t="shared" si="3"/>
        <v>3459526.534006105</v>
      </c>
      <c r="E9" s="52">
        <f t="shared" si="3"/>
        <v>29285509.096871823</v>
      </c>
      <c r="F9" s="53">
        <f t="shared" si="3"/>
        <v>3776</v>
      </c>
      <c r="G9" s="52">
        <f t="shared" si="3"/>
        <v>7755.696265061394</v>
      </c>
      <c r="H9" s="15"/>
    </row>
    <row r="10" spans="1:8" s="7" customFormat="1" ht="15" customHeight="1">
      <c r="A10" s="65" t="s">
        <v>211</v>
      </c>
      <c r="B10" s="49">
        <f aca="true" t="shared" si="4" ref="B10:G10">B213</f>
        <v>51218563.85</v>
      </c>
      <c r="C10" s="48">
        <f t="shared" si="4"/>
        <v>3564153.2499999986</v>
      </c>
      <c r="D10" s="50">
        <f t="shared" si="4"/>
        <v>2451521.27</v>
      </c>
      <c r="E10" s="52">
        <f t="shared" si="4"/>
        <v>53670085.120000005</v>
      </c>
      <c r="F10" s="54">
        <f t="shared" si="4"/>
        <v>5523</v>
      </c>
      <c r="G10" s="52">
        <f t="shared" si="4"/>
        <v>9717.560224515662</v>
      </c>
      <c r="H10" s="15"/>
    </row>
    <row r="11" spans="1:8" s="7" customFormat="1" ht="15" customHeight="1">
      <c r="A11" s="65" t="s">
        <v>5</v>
      </c>
      <c r="B11" s="49">
        <f aca="true" t="shared" si="5" ref="B11:G11">B243</f>
        <v>10810894.324057277</v>
      </c>
      <c r="C11" s="48">
        <f t="shared" si="5"/>
        <v>134171.19</v>
      </c>
      <c r="D11" s="50">
        <f t="shared" si="5"/>
        <v>30370.894554994913</v>
      </c>
      <c r="E11" s="52">
        <f t="shared" si="5"/>
        <v>10841265.218612272</v>
      </c>
      <c r="F11" s="54">
        <f t="shared" si="5"/>
        <v>1377</v>
      </c>
      <c r="G11" s="52">
        <f t="shared" si="5"/>
        <v>7873.104733923219</v>
      </c>
      <c r="H11" s="15"/>
    </row>
    <row r="12" spans="1:8" s="7" customFormat="1" ht="15" customHeight="1">
      <c r="A12" s="65" t="s">
        <v>165</v>
      </c>
      <c r="B12" s="49">
        <f aca="true" t="shared" si="6" ref="B12:G12">B272</f>
        <v>10185148.071482455</v>
      </c>
      <c r="C12" s="48">
        <f t="shared" si="6"/>
        <v>3857500.6200869717</v>
      </c>
      <c r="D12" s="50">
        <f t="shared" si="6"/>
        <v>2326933.35793128</v>
      </c>
      <c r="E12" s="52">
        <f t="shared" si="6"/>
        <v>12512081.429413736</v>
      </c>
      <c r="F12" s="54">
        <f t="shared" si="6"/>
        <v>1695</v>
      </c>
      <c r="G12" s="52">
        <f t="shared" si="6"/>
        <v>7381.758955406334</v>
      </c>
      <c r="H12" s="6"/>
    </row>
    <row r="13" spans="1:8" s="7" customFormat="1" ht="15" customHeight="1">
      <c r="A13" s="65" t="s">
        <v>201</v>
      </c>
      <c r="B13" s="49">
        <f aca="true" t="shared" si="7" ref="B13:G13">B298</f>
        <v>10141044.61051403</v>
      </c>
      <c r="C13" s="48">
        <f t="shared" si="7"/>
        <v>1057636.1674766433</v>
      </c>
      <c r="D13" s="50">
        <f t="shared" si="7"/>
        <v>2133463.1456356808</v>
      </c>
      <c r="E13" s="52">
        <f t="shared" si="7"/>
        <v>12274507.756149711</v>
      </c>
      <c r="F13" s="54">
        <f t="shared" si="7"/>
        <v>1696</v>
      </c>
      <c r="G13" s="52">
        <f t="shared" si="7"/>
        <v>7275.938207557624</v>
      </c>
      <c r="H13" s="6"/>
    </row>
    <row r="14" spans="1:8" s="7" customFormat="1" ht="15" customHeight="1">
      <c r="A14" s="66" t="s">
        <v>6</v>
      </c>
      <c r="B14" s="55">
        <f aca="true" t="shared" si="8" ref="B14:G14">B317</f>
        <v>7621239.815211722</v>
      </c>
      <c r="C14" s="56">
        <f t="shared" si="8"/>
        <v>285326.20450660284</v>
      </c>
      <c r="D14" s="57">
        <f t="shared" si="8"/>
        <v>188984.55638934652</v>
      </c>
      <c r="E14" s="58">
        <f t="shared" si="8"/>
        <v>7810224.371601068</v>
      </c>
      <c r="F14" s="59">
        <f t="shared" si="8"/>
        <v>935</v>
      </c>
      <c r="G14" s="58">
        <f t="shared" si="8"/>
        <v>8353.181146097399</v>
      </c>
      <c r="H14" s="6"/>
    </row>
    <row r="15" spans="1:8" s="9" customFormat="1" ht="24" customHeight="1">
      <c r="A15" s="67" t="s">
        <v>7</v>
      </c>
      <c r="B15" s="60">
        <f>SUM(B6:B14)</f>
        <v>152285063.36979377</v>
      </c>
      <c r="C15" s="61">
        <f>SUM(C6:C14)</f>
        <v>15889859.108809099</v>
      </c>
      <c r="D15" s="62">
        <f>SUM(D6:D14)</f>
        <v>15886257.117084913</v>
      </c>
      <c r="E15" s="63">
        <f>SUM(E6:E14)</f>
        <v>167907164.37073788</v>
      </c>
      <c r="F15" s="64">
        <f>SUM(F6:F14)</f>
        <v>20584</v>
      </c>
      <c r="G15" s="63">
        <f>E15/(F15-9)</f>
        <v>8160.737028954453</v>
      </c>
      <c r="H15" s="18"/>
    </row>
    <row r="16" spans="1:9" s="8" customFormat="1" ht="12.75">
      <c r="A16" s="7"/>
      <c r="B16" s="14"/>
      <c r="C16" s="7"/>
      <c r="D16" s="7"/>
      <c r="E16" s="28"/>
      <c r="F16" s="7"/>
      <c r="G16" s="7"/>
      <c r="H16" s="7"/>
      <c r="I16" s="7"/>
    </row>
    <row r="17" spans="1:9" s="8" customFormat="1" ht="12.75">
      <c r="A17" s="7" t="s">
        <v>267</v>
      </c>
      <c r="B17" s="7"/>
      <c r="C17" s="7"/>
      <c r="D17" s="7"/>
      <c r="E17" s="7"/>
      <c r="F17" s="7"/>
      <c r="G17" s="7"/>
      <c r="H17" s="7"/>
      <c r="I17" s="7"/>
    </row>
    <row r="18" spans="1:9" s="8" customFormat="1" ht="12.75">
      <c r="A18" s="7" t="s">
        <v>212</v>
      </c>
      <c r="B18" s="7"/>
      <c r="C18" s="7"/>
      <c r="D18" s="7"/>
      <c r="E18" s="7"/>
      <c r="F18" s="7"/>
      <c r="G18" s="7"/>
      <c r="H18" s="7"/>
      <c r="I18" s="7"/>
    </row>
    <row r="19" spans="1:9" s="8" customFormat="1" ht="12.75">
      <c r="A19" s="7"/>
      <c r="B19" s="7"/>
      <c r="C19" s="7"/>
      <c r="D19" s="7"/>
      <c r="E19" s="7"/>
      <c r="F19" s="7"/>
      <c r="G19" s="7"/>
      <c r="H19" s="7"/>
      <c r="I19" s="7"/>
    </row>
    <row r="22" spans="1:10" s="3" customFormat="1" ht="12.75">
      <c r="A22" s="17" t="s">
        <v>21</v>
      </c>
      <c r="B22" s="17"/>
      <c r="C22" s="17"/>
      <c r="D22" s="17"/>
      <c r="E22" s="17"/>
      <c r="F22" s="17"/>
      <c r="G22" s="17"/>
      <c r="H22" s="17"/>
      <c r="I22" s="10"/>
      <c r="J22" s="11"/>
    </row>
    <row r="23" spans="1:10" s="12" customFormat="1" ht="18" customHeight="1">
      <c r="A23" s="17" t="s">
        <v>8</v>
      </c>
      <c r="B23" s="17"/>
      <c r="C23" s="17"/>
      <c r="D23" s="17"/>
      <c r="E23" s="17"/>
      <c r="F23" s="17"/>
      <c r="G23" s="17"/>
      <c r="H23" s="17"/>
      <c r="I23" s="10"/>
      <c r="J23" s="11"/>
    </row>
    <row r="24" spans="1:11" s="3" customFormat="1" ht="19.5" customHeight="1">
      <c r="A24" s="83"/>
      <c r="B24" s="103" t="s">
        <v>214</v>
      </c>
      <c r="C24" s="104"/>
      <c r="D24" s="105"/>
      <c r="E24" s="106" t="s">
        <v>19</v>
      </c>
      <c r="F24" s="17"/>
      <c r="G24" s="17"/>
      <c r="H24" s="17"/>
      <c r="I24" s="1"/>
      <c r="J24" s="2"/>
      <c r="K24" s="2"/>
    </row>
    <row r="25" spans="1:11" s="5" customFormat="1" ht="75" customHeight="1">
      <c r="A25" s="85" t="s">
        <v>9</v>
      </c>
      <c r="B25" s="91" t="s">
        <v>215</v>
      </c>
      <c r="C25" s="92" t="s">
        <v>255</v>
      </c>
      <c r="D25" s="93" t="s">
        <v>216</v>
      </c>
      <c r="E25" s="107"/>
      <c r="F25" s="95" t="s">
        <v>1</v>
      </c>
      <c r="G25" s="95" t="s">
        <v>2</v>
      </c>
      <c r="H25" s="4"/>
      <c r="I25" s="4"/>
      <c r="J25" s="2"/>
      <c r="K25" s="2"/>
    </row>
    <row r="26" spans="1:12" s="2" customFormat="1" ht="12.75">
      <c r="A26" s="86" t="s">
        <v>10</v>
      </c>
      <c r="B26" s="98">
        <v>147323.46212046873</v>
      </c>
      <c r="C26" s="23">
        <v>5455.334225082246</v>
      </c>
      <c r="D26" s="99">
        <v>0</v>
      </c>
      <c r="E26" s="97">
        <f aca="true" t="shared" si="9" ref="E26:E37">B26+D26</f>
        <v>147323.46212046873</v>
      </c>
      <c r="F26" s="96">
        <v>20</v>
      </c>
      <c r="G26" s="97">
        <f aca="true" t="shared" si="10" ref="G26:G31">E26/F26</f>
        <v>7366.173106023436</v>
      </c>
      <c r="I26" s="30"/>
      <c r="J26" s="30"/>
      <c r="K26" s="30"/>
      <c r="L26" s="31"/>
    </row>
    <row r="27" spans="1:12" s="2" customFormat="1" ht="12.75">
      <c r="A27" s="71" t="s">
        <v>11</v>
      </c>
      <c r="B27" s="72">
        <v>211948.80672633465</v>
      </c>
      <c r="C27" s="25">
        <v>0</v>
      </c>
      <c r="D27" s="73">
        <v>0</v>
      </c>
      <c r="E27" s="74">
        <f t="shared" si="9"/>
        <v>211948.80672633465</v>
      </c>
      <c r="F27" s="54">
        <v>32</v>
      </c>
      <c r="G27" s="74">
        <f t="shared" si="10"/>
        <v>6623.400210197958</v>
      </c>
      <c r="I27" s="30"/>
      <c r="J27" s="30"/>
      <c r="K27" s="30"/>
      <c r="L27" s="31"/>
    </row>
    <row r="28" spans="1:12" s="2" customFormat="1" ht="12.75">
      <c r="A28" s="71" t="s">
        <v>12</v>
      </c>
      <c r="B28" s="72">
        <v>73078.65122116233</v>
      </c>
      <c r="C28" s="25">
        <v>0</v>
      </c>
      <c r="D28" s="73">
        <v>0</v>
      </c>
      <c r="E28" s="74">
        <f t="shared" si="9"/>
        <v>73078.65122116233</v>
      </c>
      <c r="F28" s="54">
        <v>17</v>
      </c>
      <c r="G28" s="74">
        <f t="shared" si="10"/>
        <v>4298.744189480138</v>
      </c>
      <c r="I28" s="30"/>
      <c r="J28" s="30"/>
      <c r="K28" s="30"/>
      <c r="L28" s="31"/>
    </row>
    <row r="29" spans="1:12" s="2" customFormat="1" ht="12.75">
      <c r="A29" s="71" t="s">
        <v>13</v>
      </c>
      <c r="B29" s="72">
        <v>312698.6515310365</v>
      </c>
      <c r="C29" s="25">
        <v>8991.69640597644</v>
      </c>
      <c r="D29" s="73">
        <v>0</v>
      </c>
      <c r="E29" s="74">
        <f t="shared" si="9"/>
        <v>312698.6515310365</v>
      </c>
      <c r="F29" s="54">
        <v>44</v>
      </c>
      <c r="G29" s="74">
        <f t="shared" si="10"/>
        <v>7106.787534796284</v>
      </c>
      <c r="I29" s="30"/>
      <c r="J29" s="30"/>
      <c r="K29" s="30"/>
      <c r="L29" s="31"/>
    </row>
    <row r="30" spans="1:12" s="2" customFormat="1" ht="12.75">
      <c r="A30" s="71" t="s">
        <v>14</v>
      </c>
      <c r="B30" s="72">
        <v>179552.0717668507</v>
      </c>
      <c r="C30" s="25">
        <v>0</v>
      </c>
      <c r="D30" s="73">
        <v>0</v>
      </c>
      <c r="E30" s="74">
        <f t="shared" si="9"/>
        <v>179552.0717668507</v>
      </c>
      <c r="F30" s="54">
        <v>20</v>
      </c>
      <c r="G30" s="74">
        <f t="shared" si="10"/>
        <v>8977.603588342536</v>
      </c>
      <c r="I30" s="30"/>
      <c r="J30" s="30"/>
      <c r="K30" s="30"/>
      <c r="L30" s="31"/>
    </row>
    <row r="31" spans="1:12" s="2" customFormat="1" ht="12.75">
      <c r="A31" s="71" t="s">
        <v>15</v>
      </c>
      <c r="B31" s="72">
        <v>280152.3491042055</v>
      </c>
      <c r="C31" s="25">
        <v>12065.789895004313</v>
      </c>
      <c r="D31" s="73">
        <v>0</v>
      </c>
      <c r="E31" s="74">
        <f t="shared" si="9"/>
        <v>280152.3491042055</v>
      </c>
      <c r="F31" s="54">
        <v>32</v>
      </c>
      <c r="G31" s="74">
        <f t="shared" si="10"/>
        <v>8754.760909506422</v>
      </c>
      <c r="I31" s="30"/>
      <c r="J31" s="30"/>
      <c r="K31" s="30"/>
      <c r="L31" s="31"/>
    </row>
    <row r="32" spans="1:12" s="2" customFormat="1" ht="12.75">
      <c r="A32" s="71" t="s">
        <v>205</v>
      </c>
      <c r="B32" s="72">
        <v>5164.568990894865</v>
      </c>
      <c r="C32" s="25">
        <v>5164.568990894865</v>
      </c>
      <c r="D32" s="73">
        <v>39121.6101060286</v>
      </c>
      <c r="E32" s="74">
        <f t="shared" si="9"/>
        <v>44286.179096923464</v>
      </c>
      <c r="F32" s="54">
        <v>14</v>
      </c>
      <c r="G32" s="74">
        <v>0</v>
      </c>
      <c r="I32" s="30"/>
      <c r="J32" s="30"/>
      <c r="K32" s="30"/>
      <c r="L32" s="31"/>
    </row>
    <row r="33" spans="1:12" s="2" customFormat="1" ht="12.75">
      <c r="A33" s="71" t="s">
        <v>3</v>
      </c>
      <c r="B33" s="72">
        <v>3206532.0621607522</v>
      </c>
      <c r="C33" s="25">
        <v>214410.92667861405</v>
      </c>
      <c r="D33" s="73">
        <v>272489.48796118307</v>
      </c>
      <c r="E33" s="74">
        <f t="shared" si="9"/>
        <v>3479021.550121935</v>
      </c>
      <c r="F33" s="54">
        <v>433</v>
      </c>
      <c r="G33" s="74">
        <f>E33/F33</f>
        <v>8034.691801667286</v>
      </c>
      <c r="I33" s="30"/>
      <c r="J33" s="30"/>
      <c r="K33" s="30"/>
      <c r="L33" s="31"/>
    </row>
    <row r="34" spans="1:12" s="2" customFormat="1" ht="12.75">
      <c r="A34" s="71" t="s">
        <v>16</v>
      </c>
      <c r="B34" s="72">
        <v>76709.11959592412</v>
      </c>
      <c r="C34" s="25">
        <v>69537.89244268619</v>
      </c>
      <c r="D34" s="73">
        <v>152121.91843079738</v>
      </c>
      <c r="E34" s="74">
        <f t="shared" si="9"/>
        <v>228831.0380267215</v>
      </c>
      <c r="F34" s="54">
        <v>33</v>
      </c>
      <c r="G34" s="74">
        <f>E34/F34</f>
        <v>6934.273879597621</v>
      </c>
      <c r="I34" s="30"/>
      <c r="J34" s="30"/>
      <c r="K34" s="30"/>
      <c r="L34" s="31"/>
    </row>
    <row r="35" spans="1:12" s="2" customFormat="1" ht="12.75">
      <c r="A35" s="71" t="s">
        <v>17</v>
      </c>
      <c r="B35" s="72">
        <v>233459.5541944047</v>
      </c>
      <c r="C35" s="25">
        <v>34619.49005045784</v>
      </c>
      <c r="D35" s="73">
        <v>0</v>
      </c>
      <c r="E35" s="74">
        <f t="shared" si="9"/>
        <v>233459.5541944047</v>
      </c>
      <c r="F35" s="54">
        <v>37</v>
      </c>
      <c r="G35" s="74">
        <f>E35/F35</f>
        <v>6309.717680929857</v>
      </c>
      <c r="I35" s="30"/>
      <c r="J35" s="30"/>
      <c r="K35" s="30"/>
      <c r="L35" s="31"/>
    </row>
    <row r="36" spans="1:12" s="2" customFormat="1" ht="12.75">
      <c r="A36" s="75" t="s">
        <v>18</v>
      </c>
      <c r="B36" s="76">
        <v>324105.9433859947</v>
      </c>
      <c r="C36" s="27">
        <v>0</v>
      </c>
      <c r="D36" s="77">
        <v>0</v>
      </c>
      <c r="E36" s="78">
        <f t="shared" si="9"/>
        <v>324105.9433859947</v>
      </c>
      <c r="F36" s="79">
        <v>46</v>
      </c>
      <c r="G36" s="78">
        <f>E36/F36</f>
        <v>7045.781377956407</v>
      </c>
      <c r="I36" s="30"/>
      <c r="J36" s="30"/>
      <c r="K36" s="30"/>
      <c r="L36" s="31"/>
    </row>
    <row r="37" spans="1:12" s="3" customFormat="1" ht="12.75">
      <c r="A37" s="80" t="s">
        <v>20</v>
      </c>
      <c r="B37" s="81">
        <f>SUM(B26:B36)</f>
        <v>5050725.24079803</v>
      </c>
      <c r="C37" s="81">
        <f>SUM(C26:C36)</f>
        <v>350245.69868871593</v>
      </c>
      <c r="D37" s="81">
        <f>SUM(D26:D36)</f>
        <v>463733.0164980091</v>
      </c>
      <c r="E37" s="81">
        <f t="shared" si="9"/>
        <v>5514458.257296039</v>
      </c>
      <c r="F37" s="64">
        <f>SUM(F26:F36)</f>
        <v>728</v>
      </c>
      <c r="G37" s="81">
        <f>E37/(F37-F32)</f>
        <v>7723.330892571483</v>
      </c>
      <c r="H37" s="18"/>
      <c r="I37" s="32"/>
      <c r="J37" s="33"/>
      <c r="K37" s="33"/>
      <c r="L37" s="31"/>
    </row>
    <row r="38" s="2" customFormat="1" ht="12.75"/>
    <row r="39" s="2" customFormat="1" ht="12.75">
      <c r="A39" s="34" t="s">
        <v>206</v>
      </c>
    </row>
    <row r="40" s="2" customFormat="1" ht="12.75"/>
    <row r="41" spans="1:10" s="3" customFormat="1" ht="12.75">
      <c r="A41" s="17" t="s">
        <v>22</v>
      </c>
      <c r="B41" s="17"/>
      <c r="C41" s="17"/>
      <c r="D41" s="17"/>
      <c r="E41" s="17"/>
      <c r="F41" s="17"/>
      <c r="G41" s="17"/>
      <c r="H41" s="17"/>
      <c r="I41" s="10"/>
      <c r="J41" s="11"/>
    </row>
    <row r="42" spans="1:10" s="12" customFormat="1" ht="18" customHeight="1">
      <c r="A42" s="17" t="s">
        <v>8</v>
      </c>
      <c r="B42" s="17"/>
      <c r="C42" s="17"/>
      <c r="D42" s="17"/>
      <c r="E42" s="17"/>
      <c r="F42" s="17"/>
      <c r="G42" s="17"/>
      <c r="H42" s="17"/>
      <c r="I42" s="10"/>
      <c r="J42" s="11"/>
    </row>
    <row r="43" spans="1:11" s="3" customFormat="1" ht="19.5" customHeight="1">
      <c r="A43" s="83"/>
      <c r="B43" s="103" t="s">
        <v>214</v>
      </c>
      <c r="C43" s="104"/>
      <c r="D43" s="105"/>
      <c r="E43" s="106" t="s">
        <v>19</v>
      </c>
      <c r="F43" s="17"/>
      <c r="G43" s="17"/>
      <c r="H43" s="17"/>
      <c r="I43" s="1"/>
      <c r="J43" s="2"/>
      <c r="K43" s="2"/>
    </row>
    <row r="44" spans="1:11" s="5" customFormat="1" ht="75" customHeight="1">
      <c r="A44" s="85" t="s">
        <v>9</v>
      </c>
      <c r="B44" s="91" t="s">
        <v>215</v>
      </c>
      <c r="C44" s="92" t="s">
        <v>255</v>
      </c>
      <c r="D44" s="93" t="s">
        <v>216</v>
      </c>
      <c r="E44" s="107"/>
      <c r="F44" s="95" t="s">
        <v>1</v>
      </c>
      <c r="G44" s="95" t="s">
        <v>2</v>
      </c>
      <c r="H44" s="4"/>
      <c r="I44" s="4"/>
      <c r="J44" s="2"/>
      <c r="K44" s="2"/>
    </row>
    <row r="45" spans="1:12" s="2" customFormat="1" ht="12.75">
      <c r="A45" s="100" t="s">
        <v>23</v>
      </c>
      <c r="B45" s="23">
        <v>10329.13798178973</v>
      </c>
      <c r="C45" s="23">
        <v>10329.13798178973</v>
      </c>
      <c r="D45" s="23">
        <v>71306.07714833159</v>
      </c>
      <c r="E45" s="23">
        <f aca="true" t="shared" si="11" ref="E45:E53">B45+D45</f>
        <v>81635.21513012132</v>
      </c>
      <c r="F45" s="24">
        <v>12</v>
      </c>
      <c r="G45" s="23">
        <f>E45/F45</f>
        <v>6802.934594176776</v>
      </c>
      <c r="I45" s="30"/>
      <c r="J45" s="30"/>
      <c r="K45" s="30"/>
      <c r="L45" s="31"/>
    </row>
    <row r="46" spans="1:12" s="2" customFormat="1" ht="12.75">
      <c r="A46" s="68" t="s">
        <v>24</v>
      </c>
      <c r="B46" s="25">
        <v>226902.3225066752</v>
      </c>
      <c r="C46" s="25">
        <v>152988.91476911795</v>
      </c>
      <c r="D46" s="25">
        <v>0</v>
      </c>
      <c r="E46" s="25">
        <f t="shared" si="11"/>
        <v>226902.3225066752</v>
      </c>
      <c r="F46" s="26">
        <v>45</v>
      </c>
      <c r="G46" s="25">
        <f aca="true" t="shared" si="12" ref="G46:G62">E46/F46</f>
        <v>5042.273833481671</v>
      </c>
      <c r="I46" s="30"/>
      <c r="J46" s="30"/>
      <c r="K46" s="30"/>
      <c r="L46" s="31"/>
    </row>
    <row r="47" spans="1:12" s="2" customFormat="1" ht="12.75">
      <c r="A47" s="68" t="s">
        <v>25</v>
      </c>
      <c r="B47" s="25">
        <v>214668.93666689045</v>
      </c>
      <c r="C47" s="25">
        <v>0</v>
      </c>
      <c r="D47" s="25">
        <v>0</v>
      </c>
      <c r="E47" s="25">
        <f t="shared" si="11"/>
        <v>214668.93666689045</v>
      </c>
      <c r="F47" s="26">
        <v>28</v>
      </c>
      <c r="G47" s="25">
        <f t="shared" si="12"/>
        <v>7666.74773810323</v>
      </c>
      <c r="I47" s="30"/>
      <c r="J47" s="30"/>
      <c r="K47" s="30"/>
      <c r="L47" s="31"/>
    </row>
    <row r="48" spans="1:12" s="2" customFormat="1" ht="12.75">
      <c r="A48" s="68" t="s">
        <v>26</v>
      </c>
      <c r="B48" s="25">
        <v>514113.1949573148</v>
      </c>
      <c r="C48" s="25">
        <v>0</v>
      </c>
      <c r="D48" s="25">
        <v>0</v>
      </c>
      <c r="E48" s="25">
        <f t="shared" si="11"/>
        <v>514113.1949573148</v>
      </c>
      <c r="F48" s="26">
        <v>80</v>
      </c>
      <c r="G48" s="25">
        <f t="shared" si="12"/>
        <v>6426.414936966436</v>
      </c>
      <c r="I48" s="30"/>
      <c r="J48" s="30"/>
      <c r="K48" s="30"/>
      <c r="L48" s="31"/>
    </row>
    <row r="49" spans="1:12" s="2" customFormat="1" ht="12.75">
      <c r="A49" s="68" t="s">
        <v>27</v>
      </c>
      <c r="B49" s="25">
        <v>140562.1648840296</v>
      </c>
      <c r="C49" s="25">
        <v>68764.92947781042</v>
      </c>
      <c r="D49" s="25">
        <v>0</v>
      </c>
      <c r="E49" s="25">
        <f t="shared" si="11"/>
        <v>140562.1648840296</v>
      </c>
      <c r="F49" s="26">
        <v>21</v>
      </c>
      <c r="G49" s="25">
        <f t="shared" si="12"/>
        <v>6693.436423049028</v>
      </c>
      <c r="I49" s="30"/>
      <c r="J49" s="30"/>
      <c r="K49" s="30"/>
      <c r="L49" s="31"/>
    </row>
    <row r="50" spans="1:12" s="2" customFormat="1" ht="12.75">
      <c r="A50" s="68" t="s">
        <v>28</v>
      </c>
      <c r="B50" s="25">
        <v>376609.6499971595</v>
      </c>
      <c r="C50" s="25">
        <v>76495.54091113326</v>
      </c>
      <c r="D50" s="25">
        <v>0</v>
      </c>
      <c r="E50" s="25">
        <f t="shared" si="11"/>
        <v>376609.6499971595</v>
      </c>
      <c r="F50" s="26">
        <v>56</v>
      </c>
      <c r="G50" s="25">
        <f t="shared" si="12"/>
        <v>6725.172321377848</v>
      </c>
      <c r="I50" s="30"/>
      <c r="J50" s="30"/>
      <c r="K50" s="30"/>
      <c r="L50" s="31"/>
    </row>
    <row r="51" spans="1:12" s="2" customFormat="1" ht="12.75">
      <c r="A51" s="68" t="s">
        <v>29</v>
      </c>
      <c r="B51" s="25">
        <v>535081.9317553854</v>
      </c>
      <c r="C51" s="25">
        <v>15542.357212578825</v>
      </c>
      <c r="D51" s="25">
        <v>0</v>
      </c>
      <c r="E51" s="25">
        <f t="shared" si="11"/>
        <v>535081.9317553854</v>
      </c>
      <c r="F51" s="26">
        <v>60</v>
      </c>
      <c r="G51" s="25">
        <f t="shared" si="12"/>
        <v>8918.03219592309</v>
      </c>
      <c r="I51" s="30"/>
      <c r="J51" s="30"/>
      <c r="K51" s="30"/>
      <c r="L51" s="31"/>
    </row>
    <row r="52" spans="1:12" s="2" customFormat="1" ht="12.75">
      <c r="A52" s="68" t="s">
        <v>30</v>
      </c>
      <c r="B52" s="25">
        <v>243264.92586261214</v>
      </c>
      <c r="C52" s="25">
        <v>14264.689325352352</v>
      </c>
      <c r="D52" s="25">
        <v>0</v>
      </c>
      <c r="E52" s="25">
        <f t="shared" si="11"/>
        <v>243264.92586261214</v>
      </c>
      <c r="F52" s="26">
        <v>24</v>
      </c>
      <c r="G52" s="25">
        <f t="shared" si="12"/>
        <v>10136.038577608839</v>
      </c>
      <c r="I52" s="30"/>
      <c r="J52" s="30"/>
      <c r="K52" s="30"/>
      <c r="L52" s="31"/>
    </row>
    <row r="53" spans="1:12" s="2" customFormat="1" ht="12.75">
      <c r="A53" s="68" t="s">
        <v>31</v>
      </c>
      <c r="B53" s="25">
        <v>317741.30467341846</v>
      </c>
      <c r="C53" s="25">
        <v>0</v>
      </c>
      <c r="D53" s="25">
        <v>0</v>
      </c>
      <c r="E53" s="25">
        <f t="shared" si="11"/>
        <v>317741.30467341846</v>
      </c>
      <c r="F53" s="26">
        <v>47</v>
      </c>
      <c r="G53" s="25">
        <f t="shared" si="12"/>
        <v>6760.453290923797</v>
      </c>
      <c r="I53" s="30"/>
      <c r="J53" s="30"/>
      <c r="K53" s="30"/>
      <c r="L53" s="31"/>
    </row>
    <row r="54" spans="1:12" s="2" customFormat="1" ht="12.75">
      <c r="A54" s="68" t="s">
        <v>32</v>
      </c>
      <c r="B54" s="25">
        <v>147010.1504438947</v>
      </c>
      <c r="C54" s="25">
        <v>84102.49242099501</v>
      </c>
      <c r="D54" s="25">
        <v>84102.49242099501</v>
      </c>
      <c r="E54" s="25">
        <f>(B54+D54)-D54</f>
        <v>147010.15044389467</v>
      </c>
      <c r="F54" s="26">
        <v>18</v>
      </c>
      <c r="G54" s="25">
        <f t="shared" si="12"/>
        <v>8167.230580216371</v>
      </c>
      <c r="I54" s="30"/>
      <c r="J54" s="30"/>
      <c r="K54" s="30"/>
      <c r="L54" s="31"/>
    </row>
    <row r="55" spans="1:12" s="2" customFormat="1" ht="12.75">
      <c r="A55" s="68" t="s">
        <v>248</v>
      </c>
      <c r="B55" s="25">
        <v>73956.62794961447</v>
      </c>
      <c r="C55" s="25">
        <v>0</v>
      </c>
      <c r="D55" s="25">
        <v>0</v>
      </c>
      <c r="E55" s="25">
        <f aca="true" t="shared" si="13" ref="E55:E61">B55+D55</f>
        <v>73956.62794961447</v>
      </c>
      <c r="F55" s="26">
        <v>20</v>
      </c>
      <c r="G55" s="25">
        <f t="shared" si="12"/>
        <v>3697.8313974807234</v>
      </c>
      <c r="I55" s="30"/>
      <c r="J55" s="30"/>
      <c r="K55" s="30"/>
      <c r="L55" s="31"/>
    </row>
    <row r="56" spans="1:12" s="2" customFormat="1" ht="12.75">
      <c r="A56" s="68" t="s">
        <v>33</v>
      </c>
      <c r="B56" s="25">
        <v>281630.0149256044</v>
      </c>
      <c r="C56" s="25">
        <v>51840.39415990539</v>
      </c>
      <c r="D56" s="25">
        <v>0</v>
      </c>
      <c r="E56" s="25">
        <f t="shared" si="13"/>
        <v>281630.0149256044</v>
      </c>
      <c r="F56" s="26">
        <v>31</v>
      </c>
      <c r="G56" s="25">
        <f t="shared" si="12"/>
        <v>9084.839191148529</v>
      </c>
      <c r="I56" s="30"/>
      <c r="J56" s="30"/>
      <c r="K56" s="30"/>
      <c r="L56" s="31"/>
    </row>
    <row r="57" spans="1:12" s="2" customFormat="1" ht="12.75">
      <c r="A57" s="68" t="s">
        <v>34</v>
      </c>
      <c r="B57" s="25">
        <v>272501.6655734996</v>
      </c>
      <c r="C57" s="25">
        <v>0</v>
      </c>
      <c r="D57" s="25">
        <v>0</v>
      </c>
      <c r="E57" s="25">
        <f t="shared" si="13"/>
        <v>272501.6655734996</v>
      </c>
      <c r="F57" s="26">
        <v>36</v>
      </c>
      <c r="G57" s="25">
        <f t="shared" si="12"/>
        <v>7569.490710374988</v>
      </c>
      <c r="I57" s="30"/>
      <c r="J57" s="30"/>
      <c r="K57" s="30"/>
      <c r="L57" s="31"/>
    </row>
    <row r="58" spans="1:12" s="2" customFormat="1" ht="12.75">
      <c r="A58" s="68" t="s">
        <v>4</v>
      </c>
      <c r="B58" s="25">
        <v>6757667.239073063</v>
      </c>
      <c r="C58" s="25">
        <v>529247.1194616454</v>
      </c>
      <c r="D58" s="25">
        <v>427717.68054367416</v>
      </c>
      <c r="E58" s="25">
        <f t="shared" si="13"/>
        <v>7185384.919616737</v>
      </c>
      <c r="F58" s="26">
        <v>956</v>
      </c>
      <c r="G58" s="25">
        <f t="shared" si="12"/>
        <v>7516.093012151399</v>
      </c>
      <c r="I58" s="30"/>
      <c r="J58" s="30"/>
      <c r="K58" s="30"/>
      <c r="L58" s="31"/>
    </row>
    <row r="59" spans="1:12" s="2" customFormat="1" ht="12.75">
      <c r="A59" s="68" t="s">
        <v>35</v>
      </c>
      <c r="B59" s="25">
        <v>839971.9047446896</v>
      </c>
      <c r="C59" s="25">
        <v>91309.72643278055</v>
      </c>
      <c r="D59" s="25">
        <v>0</v>
      </c>
      <c r="E59" s="25">
        <f t="shared" si="13"/>
        <v>839971.9047446896</v>
      </c>
      <c r="F59" s="26">
        <v>92</v>
      </c>
      <c r="G59" s="25">
        <f t="shared" si="12"/>
        <v>9130.1293993988</v>
      </c>
      <c r="I59" s="30"/>
      <c r="J59" s="30"/>
      <c r="K59" s="30"/>
      <c r="L59" s="31"/>
    </row>
    <row r="60" spans="1:12" s="2" customFormat="1" ht="12.75">
      <c r="A60" s="68" t="s">
        <v>36</v>
      </c>
      <c r="B60" s="25">
        <v>72310.01668155784</v>
      </c>
      <c r="C60" s="25">
        <v>57433.27221926694</v>
      </c>
      <c r="D60" s="25">
        <v>57433.27221926694</v>
      </c>
      <c r="E60" s="25">
        <f t="shared" si="13"/>
        <v>129743.28890082479</v>
      </c>
      <c r="F60" s="26">
        <v>14</v>
      </c>
      <c r="G60" s="25">
        <f t="shared" si="12"/>
        <v>9267.377778630342</v>
      </c>
      <c r="I60" s="30"/>
      <c r="J60" s="30"/>
      <c r="K60" s="30"/>
      <c r="L60" s="31"/>
    </row>
    <row r="61" spans="1:12" s="2" customFormat="1" ht="12.75">
      <c r="A61" s="68" t="s">
        <v>37</v>
      </c>
      <c r="B61" s="25">
        <v>278257.4625439634</v>
      </c>
      <c r="C61" s="25">
        <v>0</v>
      </c>
      <c r="D61" s="25">
        <v>0</v>
      </c>
      <c r="E61" s="25">
        <f t="shared" si="13"/>
        <v>278257.4625439634</v>
      </c>
      <c r="F61" s="26">
        <v>40</v>
      </c>
      <c r="G61" s="25">
        <f t="shared" si="12"/>
        <v>6956.436563599085</v>
      </c>
      <c r="I61" s="30"/>
      <c r="J61" s="30"/>
      <c r="K61" s="30"/>
      <c r="L61" s="31"/>
    </row>
    <row r="62" spans="1:12" s="2" customFormat="1" ht="12.75">
      <c r="A62" s="68" t="s">
        <v>250</v>
      </c>
      <c r="B62" s="25">
        <v>246830.58664339167</v>
      </c>
      <c r="C62" s="25">
        <v>199435.7295211928</v>
      </c>
      <c r="D62" s="25">
        <v>192865.43973722673</v>
      </c>
      <c r="E62" s="25">
        <v>259642.40266078594</v>
      </c>
      <c r="F62" s="26">
        <v>42</v>
      </c>
      <c r="G62" s="25">
        <f t="shared" si="12"/>
        <v>6181.961968113951</v>
      </c>
      <c r="I62" s="30"/>
      <c r="J62" s="30"/>
      <c r="K62" s="30"/>
      <c r="L62" s="31"/>
    </row>
    <row r="63" spans="1:12" s="3" customFormat="1" ht="18.75" customHeight="1">
      <c r="A63" s="87" t="s">
        <v>38</v>
      </c>
      <c r="B63" s="70">
        <f>SUM(B45:B62)</f>
        <v>11549409.237864554</v>
      </c>
      <c r="C63" s="70">
        <f>SUM(C45:C62)</f>
        <v>1351754.3038935687</v>
      </c>
      <c r="D63" s="70">
        <f>SUM(D45:D62)</f>
        <v>833424.9620694944</v>
      </c>
      <c r="E63" s="70">
        <f>SUM(E45:E62)</f>
        <v>12118678.08379322</v>
      </c>
      <c r="F63" s="47">
        <f>SUM(F45:F62)</f>
        <v>1622</v>
      </c>
      <c r="G63" s="70">
        <f>E63/F63</f>
        <v>7471.441481993354</v>
      </c>
      <c r="I63" s="33"/>
      <c r="J63" s="33"/>
      <c r="K63" s="33"/>
      <c r="L63" s="82"/>
    </row>
    <row r="64" s="2" customFormat="1" ht="12.75">
      <c r="E64" s="30"/>
    </row>
    <row r="65" spans="1:5" s="2" customFormat="1" ht="12.75">
      <c r="A65" s="35" t="s">
        <v>249</v>
      </c>
      <c r="B65" s="30"/>
      <c r="D65" s="30"/>
      <c r="E65" s="30"/>
    </row>
    <row r="66" spans="1:5" s="2" customFormat="1" ht="12.75">
      <c r="A66" s="35" t="s">
        <v>251</v>
      </c>
      <c r="B66" s="30"/>
      <c r="D66" s="30"/>
      <c r="E66" s="30"/>
    </row>
    <row r="67" s="2" customFormat="1" ht="12.75"/>
    <row r="68" spans="1:10" s="3" customFormat="1" ht="12.75">
      <c r="A68" s="17" t="s">
        <v>67</v>
      </c>
      <c r="B68" s="17"/>
      <c r="C68" s="17"/>
      <c r="D68" s="17"/>
      <c r="E68" s="17"/>
      <c r="F68" s="17"/>
      <c r="G68" s="17"/>
      <c r="H68" s="17"/>
      <c r="I68" s="10"/>
      <c r="J68" s="11"/>
    </row>
    <row r="69" spans="1:10" s="12" customFormat="1" ht="18" customHeight="1">
      <c r="A69" s="17" t="s">
        <v>8</v>
      </c>
      <c r="B69" s="17"/>
      <c r="C69" s="17"/>
      <c r="D69" s="17"/>
      <c r="E69" s="17"/>
      <c r="F69" s="17"/>
      <c r="G69" s="17"/>
      <c r="H69" s="17"/>
      <c r="I69" s="10"/>
      <c r="J69" s="11"/>
    </row>
    <row r="70" spans="1:11" s="3" customFormat="1" ht="19.5" customHeight="1">
      <c r="A70" s="83"/>
      <c r="B70" s="103" t="s">
        <v>214</v>
      </c>
      <c r="C70" s="104"/>
      <c r="D70" s="105"/>
      <c r="E70" s="106" t="s">
        <v>19</v>
      </c>
      <c r="F70" s="17"/>
      <c r="G70" s="17"/>
      <c r="H70" s="17"/>
      <c r="I70" s="1"/>
      <c r="J70" s="2"/>
      <c r="K70" s="2"/>
    </row>
    <row r="71" spans="1:11" s="5" customFormat="1" ht="75" customHeight="1">
      <c r="A71" s="85" t="s">
        <v>9</v>
      </c>
      <c r="B71" s="91" t="s">
        <v>215</v>
      </c>
      <c r="C71" s="92" t="s">
        <v>255</v>
      </c>
      <c r="D71" s="93" t="s">
        <v>216</v>
      </c>
      <c r="E71" s="107"/>
      <c r="F71" s="95" t="s">
        <v>1</v>
      </c>
      <c r="G71" s="95" t="s">
        <v>2</v>
      </c>
      <c r="H71" s="4"/>
      <c r="I71" s="4"/>
      <c r="J71" s="2"/>
      <c r="K71" s="2"/>
    </row>
    <row r="72" spans="1:12" s="2" customFormat="1" ht="12.75">
      <c r="A72" s="100" t="s">
        <v>234</v>
      </c>
      <c r="B72" s="23">
        <v>447253.76</v>
      </c>
      <c r="C72" s="23">
        <v>125446</v>
      </c>
      <c r="D72" s="23">
        <v>77882</v>
      </c>
      <c r="E72" s="23">
        <f aca="true" t="shared" si="14" ref="E72:E106">B72+D72</f>
        <v>525135.76</v>
      </c>
      <c r="F72" s="24">
        <v>68</v>
      </c>
      <c r="G72" s="23">
        <f>E72/F72</f>
        <v>7722.584705882353</v>
      </c>
      <c r="I72" s="30"/>
      <c r="J72" s="30"/>
      <c r="K72" s="30"/>
      <c r="L72" s="31"/>
    </row>
    <row r="73" spans="1:12" s="2" customFormat="1" ht="12.75">
      <c r="A73" s="68" t="s">
        <v>39</v>
      </c>
      <c r="B73" s="25">
        <v>215163.687</v>
      </c>
      <c r="C73" s="25">
        <v>0</v>
      </c>
      <c r="D73" s="25">
        <v>0</v>
      </c>
      <c r="E73" s="25">
        <f t="shared" si="14"/>
        <v>215163.687</v>
      </c>
      <c r="F73" s="26">
        <v>36</v>
      </c>
      <c r="G73" s="25">
        <f aca="true" t="shared" si="15" ref="G73:G106">E73/F73</f>
        <v>5976.769083333334</v>
      </c>
      <c r="I73" s="30"/>
      <c r="J73" s="30"/>
      <c r="K73" s="30"/>
      <c r="L73" s="31"/>
    </row>
    <row r="74" spans="1:12" s="2" customFormat="1" ht="12.75">
      <c r="A74" s="68" t="s">
        <v>40</v>
      </c>
      <c r="B74" s="25">
        <v>113715.81</v>
      </c>
      <c r="C74" s="25">
        <v>78594.41</v>
      </c>
      <c r="D74" s="25">
        <v>67012.8</v>
      </c>
      <c r="E74" s="25">
        <f t="shared" si="14"/>
        <v>180728.61</v>
      </c>
      <c r="F74" s="26">
        <v>36</v>
      </c>
      <c r="G74" s="25">
        <f t="shared" si="15"/>
        <v>5020.239166666666</v>
      </c>
      <c r="I74" s="30"/>
      <c r="J74" s="30"/>
      <c r="K74" s="30"/>
      <c r="L74" s="31"/>
    </row>
    <row r="75" spans="1:12" s="2" customFormat="1" ht="12.75">
      <c r="A75" s="68" t="s">
        <v>41</v>
      </c>
      <c r="B75" s="25">
        <v>225884.64</v>
      </c>
      <c r="C75" s="25">
        <v>0</v>
      </c>
      <c r="D75" s="25">
        <v>0</v>
      </c>
      <c r="E75" s="25">
        <f t="shared" si="14"/>
        <v>225884.64</v>
      </c>
      <c r="F75" s="26">
        <v>50</v>
      </c>
      <c r="G75" s="25">
        <f t="shared" si="15"/>
        <v>4517.692800000001</v>
      </c>
      <c r="I75" s="30"/>
      <c r="J75" s="30"/>
      <c r="K75" s="30"/>
      <c r="L75" s="31"/>
    </row>
    <row r="76" spans="1:12" s="2" customFormat="1" ht="12.75">
      <c r="A76" s="68" t="s">
        <v>42</v>
      </c>
      <c r="B76" s="25">
        <v>303404.58</v>
      </c>
      <c r="C76" s="25">
        <v>0</v>
      </c>
      <c r="D76" s="25">
        <v>0</v>
      </c>
      <c r="E76" s="25">
        <f t="shared" si="14"/>
        <v>303404.58</v>
      </c>
      <c r="F76" s="26">
        <v>56</v>
      </c>
      <c r="G76" s="25">
        <f t="shared" si="15"/>
        <v>5417.938928571429</v>
      </c>
      <c r="I76" s="30"/>
      <c r="J76" s="30"/>
      <c r="K76" s="30"/>
      <c r="L76" s="31"/>
    </row>
    <row r="77" spans="1:12" s="2" customFormat="1" ht="12.75">
      <c r="A77" s="68" t="s">
        <v>43</v>
      </c>
      <c r="B77" s="25">
        <v>399365</v>
      </c>
      <c r="C77" s="25">
        <v>0</v>
      </c>
      <c r="D77" s="25">
        <v>0</v>
      </c>
      <c r="E77" s="25">
        <f t="shared" si="14"/>
        <v>399365</v>
      </c>
      <c r="F77" s="26">
        <v>48</v>
      </c>
      <c r="G77" s="25">
        <f t="shared" si="15"/>
        <v>8320.104166666666</v>
      </c>
      <c r="I77" s="30"/>
      <c r="J77" s="30"/>
      <c r="K77" s="30"/>
      <c r="L77" s="31"/>
    </row>
    <row r="78" spans="1:12" s="2" customFormat="1" ht="12.75">
      <c r="A78" s="68" t="s">
        <v>44</v>
      </c>
      <c r="B78" s="25">
        <v>206047</v>
      </c>
      <c r="C78" s="25">
        <v>0</v>
      </c>
      <c r="D78" s="25">
        <v>0</v>
      </c>
      <c r="E78" s="25">
        <f t="shared" si="14"/>
        <v>206047</v>
      </c>
      <c r="F78" s="26">
        <v>32</v>
      </c>
      <c r="G78" s="25">
        <f t="shared" si="15"/>
        <v>6438.96875</v>
      </c>
      <c r="I78" s="30"/>
      <c r="J78" s="30"/>
      <c r="K78" s="30"/>
      <c r="L78" s="31"/>
    </row>
    <row r="79" spans="1:12" s="2" customFormat="1" ht="12.75">
      <c r="A79" s="68" t="s">
        <v>235</v>
      </c>
      <c r="B79" s="25">
        <v>0</v>
      </c>
      <c r="C79" s="25">
        <v>0</v>
      </c>
      <c r="D79" s="25">
        <v>39198.67</v>
      </c>
      <c r="E79" s="25">
        <f t="shared" si="14"/>
        <v>39198.67</v>
      </c>
      <c r="F79" s="26">
        <v>8</v>
      </c>
      <c r="G79" s="25">
        <f t="shared" si="15"/>
        <v>4899.83375</v>
      </c>
      <c r="I79" s="30"/>
      <c r="J79" s="30"/>
      <c r="K79" s="30"/>
      <c r="L79" s="31"/>
    </row>
    <row r="80" spans="1:12" s="2" customFormat="1" ht="12.75">
      <c r="A80" s="68" t="s">
        <v>237</v>
      </c>
      <c r="B80" s="25">
        <v>681266.29</v>
      </c>
      <c r="C80" s="25">
        <v>25822.84</v>
      </c>
      <c r="D80" s="25">
        <v>107209.75</v>
      </c>
      <c r="E80" s="25">
        <f t="shared" si="14"/>
        <v>788476.04</v>
      </c>
      <c r="F80" s="26">
        <v>122</v>
      </c>
      <c r="G80" s="25">
        <f t="shared" si="15"/>
        <v>6462.918360655738</v>
      </c>
      <c r="I80" s="30"/>
      <c r="J80" s="30"/>
      <c r="K80" s="30"/>
      <c r="L80" s="31"/>
    </row>
    <row r="81" spans="1:12" s="2" customFormat="1" ht="12.75">
      <c r="A81" s="68" t="s">
        <v>45</v>
      </c>
      <c r="B81" s="25">
        <v>600872.23</v>
      </c>
      <c r="C81" s="25">
        <v>0</v>
      </c>
      <c r="D81" s="25">
        <v>0</v>
      </c>
      <c r="E81" s="25">
        <f t="shared" si="14"/>
        <v>600872.23</v>
      </c>
      <c r="F81" s="26">
        <v>60</v>
      </c>
      <c r="G81" s="25">
        <f t="shared" si="15"/>
        <v>10014.537166666667</v>
      </c>
      <c r="I81" s="30"/>
      <c r="J81" s="30"/>
      <c r="K81" s="30"/>
      <c r="L81" s="31"/>
    </row>
    <row r="82" spans="1:12" s="2" customFormat="1" ht="12.75">
      <c r="A82" s="68" t="s">
        <v>46</v>
      </c>
      <c r="B82" s="25">
        <v>0</v>
      </c>
      <c r="C82" s="25">
        <v>0</v>
      </c>
      <c r="D82" s="25">
        <v>41169.8</v>
      </c>
      <c r="E82" s="25">
        <f t="shared" si="14"/>
        <v>41169.8</v>
      </c>
      <c r="F82" s="26">
        <v>20</v>
      </c>
      <c r="G82" s="25">
        <f t="shared" si="15"/>
        <v>2058.4900000000002</v>
      </c>
      <c r="I82" s="30"/>
      <c r="J82" s="30"/>
      <c r="K82" s="30"/>
      <c r="L82" s="31"/>
    </row>
    <row r="83" spans="1:12" s="2" customFormat="1" ht="12.75">
      <c r="A83" s="68" t="s">
        <v>47</v>
      </c>
      <c r="B83" s="25">
        <v>281723.89</v>
      </c>
      <c r="C83" s="25">
        <v>35519.46</v>
      </c>
      <c r="D83" s="25">
        <v>38349</v>
      </c>
      <c r="E83" s="25">
        <f t="shared" si="14"/>
        <v>320072.89</v>
      </c>
      <c r="F83" s="26">
        <v>53</v>
      </c>
      <c r="G83" s="25">
        <f t="shared" si="15"/>
        <v>6039.111132075472</v>
      </c>
      <c r="I83" s="30"/>
      <c r="J83" s="30"/>
      <c r="K83" s="30"/>
      <c r="L83" s="31"/>
    </row>
    <row r="84" spans="1:12" s="2" customFormat="1" ht="12.75">
      <c r="A84" s="68" t="s">
        <v>48</v>
      </c>
      <c r="B84" s="25">
        <v>476520.71</v>
      </c>
      <c r="C84" s="25">
        <v>0</v>
      </c>
      <c r="D84" s="25">
        <v>0</v>
      </c>
      <c r="E84" s="25">
        <f t="shared" si="14"/>
        <v>476520.71</v>
      </c>
      <c r="F84" s="26">
        <v>69</v>
      </c>
      <c r="G84" s="25">
        <f t="shared" si="15"/>
        <v>6906.097246376812</v>
      </c>
      <c r="I84" s="30"/>
      <c r="J84" s="30"/>
      <c r="K84" s="30"/>
      <c r="L84" s="31"/>
    </row>
    <row r="85" spans="1:12" s="2" customFormat="1" ht="12.75">
      <c r="A85" s="68" t="s">
        <v>49</v>
      </c>
      <c r="B85" s="25">
        <v>1209665</v>
      </c>
      <c r="C85" s="25">
        <v>242830</v>
      </c>
      <c r="D85" s="25">
        <v>215631.59</v>
      </c>
      <c r="E85" s="25">
        <f t="shared" si="14"/>
        <v>1425296.59</v>
      </c>
      <c r="F85" s="26">
        <v>219</v>
      </c>
      <c r="G85" s="25">
        <f t="shared" si="15"/>
        <v>6508.203607305936</v>
      </c>
      <c r="I85" s="30"/>
      <c r="J85" s="30"/>
      <c r="K85" s="30"/>
      <c r="L85" s="31"/>
    </row>
    <row r="86" spans="1:12" s="2" customFormat="1" ht="12.75">
      <c r="A86" s="68" t="s">
        <v>50</v>
      </c>
      <c r="B86" s="25">
        <v>224492.21</v>
      </c>
      <c r="C86" s="25">
        <v>31904.64</v>
      </c>
      <c r="D86" s="25">
        <v>0</v>
      </c>
      <c r="E86" s="25">
        <f t="shared" si="14"/>
        <v>224492.21</v>
      </c>
      <c r="F86" s="26">
        <v>45</v>
      </c>
      <c r="G86" s="25">
        <f t="shared" si="15"/>
        <v>4988.7157777777775</v>
      </c>
      <c r="I86" s="30"/>
      <c r="J86" s="30"/>
      <c r="K86" s="30"/>
      <c r="L86" s="31"/>
    </row>
    <row r="87" spans="1:12" s="2" customFormat="1" ht="12.75">
      <c r="A87" s="68" t="s">
        <v>51</v>
      </c>
      <c r="B87" s="25">
        <v>75252.22</v>
      </c>
      <c r="C87" s="25">
        <v>62015.2</v>
      </c>
      <c r="D87" s="25">
        <v>47726</v>
      </c>
      <c r="E87" s="25">
        <f t="shared" si="14"/>
        <v>122978.22</v>
      </c>
      <c r="F87" s="26">
        <v>29</v>
      </c>
      <c r="G87" s="25">
        <f t="shared" si="15"/>
        <v>4240.628275862069</v>
      </c>
      <c r="I87" s="30"/>
      <c r="J87" s="30"/>
      <c r="K87" s="30"/>
      <c r="L87" s="31"/>
    </row>
    <row r="88" spans="1:12" s="2" customFormat="1" ht="12.75">
      <c r="A88" s="68" t="s">
        <v>52</v>
      </c>
      <c r="B88" s="25">
        <v>253116.83</v>
      </c>
      <c r="C88" s="25">
        <v>515.63</v>
      </c>
      <c r="D88" s="25">
        <v>0</v>
      </c>
      <c r="E88" s="25">
        <f t="shared" si="14"/>
        <v>253116.83</v>
      </c>
      <c r="F88" s="26">
        <v>33</v>
      </c>
      <c r="G88" s="25">
        <f t="shared" si="15"/>
        <v>7670.206969696969</v>
      </c>
      <c r="I88" s="30"/>
      <c r="J88" s="30"/>
      <c r="K88" s="30"/>
      <c r="L88" s="31"/>
    </row>
    <row r="89" spans="1:12" s="2" customFormat="1" ht="12.75">
      <c r="A89" s="68" t="s">
        <v>53</v>
      </c>
      <c r="B89" s="25">
        <v>529466.49</v>
      </c>
      <c r="C89" s="25">
        <v>21442.58</v>
      </c>
      <c r="D89" s="25">
        <v>0</v>
      </c>
      <c r="E89" s="25">
        <f t="shared" si="14"/>
        <v>529466.49</v>
      </c>
      <c r="F89" s="26">
        <v>63</v>
      </c>
      <c r="G89" s="25">
        <f t="shared" si="15"/>
        <v>8404.23</v>
      </c>
      <c r="I89" s="30"/>
      <c r="J89" s="30"/>
      <c r="K89" s="30"/>
      <c r="L89" s="31"/>
    </row>
    <row r="90" spans="1:12" s="2" customFormat="1" ht="12.75">
      <c r="A90" s="68" t="s">
        <v>54</v>
      </c>
      <c r="B90" s="25">
        <v>300188.75</v>
      </c>
      <c r="C90" s="25">
        <v>4710</v>
      </c>
      <c r="D90" s="25">
        <v>0</v>
      </c>
      <c r="E90" s="25">
        <f t="shared" si="14"/>
        <v>300188.75</v>
      </c>
      <c r="F90" s="26">
        <v>46</v>
      </c>
      <c r="G90" s="25">
        <f t="shared" si="15"/>
        <v>6525.842391304348</v>
      </c>
      <c r="I90" s="30"/>
      <c r="J90" s="30"/>
      <c r="K90" s="30"/>
      <c r="L90" s="31"/>
    </row>
    <row r="91" spans="1:12" s="2" customFormat="1" ht="12.75">
      <c r="A91" s="68" t="s">
        <v>55</v>
      </c>
      <c r="B91" s="25">
        <v>405998.85</v>
      </c>
      <c r="C91" s="25">
        <v>26108.76</v>
      </c>
      <c r="D91" s="25">
        <v>0</v>
      </c>
      <c r="E91" s="25">
        <f t="shared" si="14"/>
        <v>405998.85</v>
      </c>
      <c r="F91" s="26">
        <v>50</v>
      </c>
      <c r="G91" s="25">
        <f t="shared" si="15"/>
        <v>8119.977</v>
      </c>
      <c r="I91" s="30"/>
      <c r="J91" s="30"/>
      <c r="K91" s="30"/>
      <c r="L91" s="31"/>
    </row>
    <row r="92" spans="1:12" s="2" customFormat="1" ht="12.75">
      <c r="A92" s="68" t="s">
        <v>56</v>
      </c>
      <c r="B92" s="25">
        <v>662374.4</v>
      </c>
      <c r="C92" s="25">
        <v>17559.48</v>
      </c>
      <c r="D92" s="25">
        <v>0</v>
      </c>
      <c r="E92" s="25">
        <f t="shared" si="14"/>
        <v>662374.4</v>
      </c>
      <c r="F92" s="26">
        <v>94</v>
      </c>
      <c r="G92" s="25">
        <f t="shared" si="15"/>
        <v>7046.536170212767</v>
      </c>
      <c r="I92" s="30"/>
      <c r="J92" s="30"/>
      <c r="K92" s="30"/>
      <c r="L92" s="31"/>
    </row>
    <row r="93" spans="1:12" s="2" customFormat="1" ht="12.75">
      <c r="A93" s="68" t="s">
        <v>57</v>
      </c>
      <c r="B93" s="25">
        <v>360177.27</v>
      </c>
      <c r="C93" s="25">
        <v>0</v>
      </c>
      <c r="D93" s="25">
        <v>0</v>
      </c>
      <c r="E93" s="25">
        <f t="shared" si="14"/>
        <v>360177.27</v>
      </c>
      <c r="F93" s="26">
        <v>57</v>
      </c>
      <c r="G93" s="25">
        <f t="shared" si="15"/>
        <v>6318.8994736842105</v>
      </c>
      <c r="I93" s="30"/>
      <c r="J93" s="30"/>
      <c r="K93" s="30"/>
      <c r="L93" s="31"/>
    </row>
    <row r="94" spans="1:12" s="2" customFormat="1" ht="12.75">
      <c r="A94" s="68" t="s">
        <v>58</v>
      </c>
      <c r="B94" s="25">
        <v>347969.6</v>
      </c>
      <c r="C94" s="25">
        <v>39547.05</v>
      </c>
      <c r="D94" s="25">
        <v>62111.05</v>
      </c>
      <c r="E94" s="25">
        <f t="shared" si="14"/>
        <v>410080.64999999997</v>
      </c>
      <c r="F94" s="26">
        <v>76</v>
      </c>
      <c r="G94" s="25">
        <f t="shared" si="15"/>
        <v>5395.798026315789</v>
      </c>
      <c r="I94" s="30"/>
      <c r="J94" s="30"/>
      <c r="K94" s="30"/>
      <c r="L94" s="31"/>
    </row>
    <row r="95" spans="1:12" s="2" customFormat="1" ht="12.75">
      <c r="A95" s="68" t="s">
        <v>59</v>
      </c>
      <c r="B95" s="25">
        <v>402211</v>
      </c>
      <c r="C95" s="25">
        <v>0</v>
      </c>
      <c r="D95" s="25">
        <v>0</v>
      </c>
      <c r="E95" s="25">
        <f t="shared" si="14"/>
        <v>402211</v>
      </c>
      <c r="F95" s="26">
        <v>49</v>
      </c>
      <c r="G95" s="25">
        <f t="shared" si="15"/>
        <v>8208.387755102041</v>
      </c>
      <c r="I95" s="30"/>
      <c r="J95" s="30"/>
      <c r="K95" s="30"/>
      <c r="L95" s="31"/>
    </row>
    <row r="96" spans="1:12" s="2" customFormat="1" ht="12.75">
      <c r="A96" s="68" t="s">
        <v>239</v>
      </c>
      <c r="B96" s="25">
        <v>8616486.32</v>
      </c>
      <c r="C96" s="25">
        <v>1390304.42</v>
      </c>
      <c r="D96" s="25">
        <v>2834232.64</v>
      </c>
      <c r="E96" s="25">
        <f t="shared" si="14"/>
        <v>11450718.96</v>
      </c>
      <c r="F96" s="26">
        <v>1335</v>
      </c>
      <c r="G96" s="25">
        <f t="shared" si="15"/>
        <v>8577.317573033708</v>
      </c>
      <c r="I96" s="30"/>
      <c r="J96" s="30"/>
      <c r="K96" s="30"/>
      <c r="L96" s="31"/>
    </row>
    <row r="97" spans="1:12" s="2" customFormat="1" ht="12.75">
      <c r="A97" s="68" t="s">
        <v>60</v>
      </c>
      <c r="B97" s="25">
        <v>175399.08</v>
      </c>
      <c r="C97" s="25">
        <v>137708.62</v>
      </c>
      <c r="D97" s="25">
        <v>175399.08</v>
      </c>
      <c r="E97" s="25">
        <f t="shared" si="14"/>
        <v>350798.16</v>
      </c>
      <c r="F97" s="26">
        <v>28</v>
      </c>
      <c r="G97" s="25">
        <f t="shared" si="15"/>
        <v>12528.505714285713</v>
      </c>
      <c r="I97" s="30"/>
      <c r="J97" s="30"/>
      <c r="K97" s="30"/>
      <c r="L97" s="31"/>
    </row>
    <row r="98" spans="1:11" s="3" customFormat="1" ht="19.5" customHeight="1">
      <c r="A98" s="83" t="s">
        <v>268</v>
      </c>
      <c r="B98" s="103" t="s">
        <v>214</v>
      </c>
      <c r="C98" s="104"/>
      <c r="D98" s="105"/>
      <c r="E98" s="106" t="s">
        <v>19</v>
      </c>
      <c r="F98" s="17"/>
      <c r="G98" s="17"/>
      <c r="H98" s="17"/>
      <c r="I98" s="1"/>
      <c r="J98" s="2"/>
      <c r="K98" s="2"/>
    </row>
    <row r="99" spans="1:11" s="5" customFormat="1" ht="75" customHeight="1">
      <c r="A99" s="85" t="s">
        <v>9</v>
      </c>
      <c r="B99" s="91" t="s">
        <v>215</v>
      </c>
      <c r="C99" s="92" t="s">
        <v>255</v>
      </c>
      <c r="D99" s="93" t="s">
        <v>216</v>
      </c>
      <c r="E99" s="107"/>
      <c r="F99" s="95" t="s">
        <v>1</v>
      </c>
      <c r="G99" s="95" t="s">
        <v>2</v>
      </c>
      <c r="H99" s="4"/>
      <c r="I99" s="4"/>
      <c r="J99" s="2"/>
      <c r="K99" s="2"/>
    </row>
    <row r="100" spans="1:12" s="2" customFormat="1" ht="12.75">
      <c r="A100" s="100" t="s">
        <v>61</v>
      </c>
      <c r="B100" s="23">
        <v>19477.88</v>
      </c>
      <c r="C100" s="23">
        <v>5681.03</v>
      </c>
      <c r="D100" s="23">
        <v>53079.95</v>
      </c>
      <c r="E100" s="23">
        <f t="shared" si="14"/>
        <v>72557.83</v>
      </c>
      <c r="F100" s="24">
        <v>21</v>
      </c>
      <c r="G100" s="23">
        <f t="shared" si="15"/>
        <v>3455.134761904762</v>
      </c>
      <c r="I100" s="30"/>
      <c r="J100" s="30"/>
      <c r="K100" s="30"/>
      <c r="L100" s="31"/>
    </row>
    <row r="101" spans="1:12" s="2" customFormat="1" ht="12.75">
      <c r="A101" s="68" t="s">
        <v>62</v>
      </c>
      <c r="B101" s="25">
        <v>332104.04</v>
      </c>
      <c r="C101" s="25">
        <v>43011.35</v>
      </c>
      <c r="D101" s="25">
        <v>62349.9</v>
      </c>
      <c r="E101" s="25">
        <f t="shared" si="14"/>
        <v>394453.94</v>
      </c>
      <c r="F101" s="26">
        <v>90</v>
      </c>
      <c r="G101" s="25">
        <f t="shared" si="15"/>
        <v>4382.821555555555</v>
      </c>
      <c r="I101" s="30"/>
      <c r="J101" s="30"/>
      <c r="K101" s="30"/>
      <c r="L101" s="31"/>
    </row>
    <row r="102" spans="1:12" s="2" customFormat="1" ht="12.75">
      <c r="A102" s="68" t="s">
        <v>63</v>
      </c>
      <c r="B102" s="25">
        <v>449754.28</v>
      </c>
      <c r="C102" s="25">
        <v>115686.34</v>
      </c>
      <c r="D102" s="25">
        <v>0</v>
      </c>
      <c r="E102" s="25">
        <f t="shared" si="14"/>
        <v>449754.28</v>
      </c>
      <c r="F102" s="26">
        <v>69</v>
      </c>
      <c r="G102" s="25">
        <f t="shared" si="15"/>
        <v>6518.177971014493</v>
      </c>
      <c r="I102" s="30"/>
      <c r="J102" s="30"/>
      <c r="K102" s="30"/>
      <c r="L102" s="31"/>
    </row>
    <row r="103" spans="1:12" s="2" customFormat="1" ht="12.75">
      <c r="A103" s="68" t="s">
        <v>64</v>
      </c>
      <c r="B103" s="25">
        <v>488393.75</v>
      </c>
      <c r="C103" s="25">
        <v>5552.43</v>
      </c>
      <c r="D103" s="25">
        <v>0</v>
      </c>
      <c r="E103" s="25">
        <f t="shared" si="14"/>
        <v>488393.75</v>
      </c>
      <c r="F103" s="26">
        <v>66</v>
      </c>
      <c r="G103" s="25">
        <f t="shared" si="15"/>
        <v>7399.905303030303</v>
      </c>
      <c r="I103" s="30"/>
      <c r="J103" s="30"/>
      <c r="K103" s="30"/>
      <c r="L103" s="31"/>
    </row>
    <row r="104" spans="1:12" s="2" customFormat="1" ht="12.75">
      <c r="A104" s="68" t="s">
        <v>217</v>
      </c>
      <c r="B104" s="25">
        <v>1078310.09</v>
      </c>
      <c r="C104" s="25">
        <v>39250.72</v>
      </c>
      <c r="D104" s="25">
        <v>37158</v>
      </c>
      <c r="E104" s="25">
        <f t="shared" si="14"/>
        <v>1115468.09</v>
      </c>
      <c r="F104" s="26">
        <v>160</v>
      </c>
      <c r="G104" s="25">
        <f t="shared" si="15"/>
        <v>6971.6755625000005</v>
      </c>
      <c r="I104" s="30"/>
      <c r="J104" s="30"/>
      <c r="K104" s="30"/>
      <c r="L104" s="31"/>
    </row>
    <row r="105" spans="1:12" s="2" customFormat="1" ht="12.75">
      <c r="A105" s="68" t="s">
        <v>65</v>
      </c>
      <c r="B105" s="25">
        <v>0</v>
      </c>
      <c r="C105" s="25">
        <v>0</v>
      </c>
      <c r="D105" s="25">
        <v>25829.15</v>
      </c>
      <c r="E105" s="25">
        <f t="shared" si="14"/>
        <v>25829.15</v>
      </c>
      <c r="F105" s="26">
        <v>7</v>
      </c>
      <c r="G105" s="25">
        <f t="shared" si="15"/>
        <v>3689.878571428572</v>
      </c>
      <c r="I105" s="30"/>
      <c r="J105" s="30"/>
      <c r="K105" s="30"/>
      <c r="L105" s="31"/>
    </row>
    <row r="106" spans="1:12" s="2" customFormat="1" ht="12.75">
      <c r="A106" s="68" t="s">
        <v>66</v>
      </c>
      <c r="B106" s="25">
        <v>0</v>
      </c>
      <c r="C106" s="25">
        <v>0</v>
      </c>
      <c r="D106" s="25">
        <v>113960</v>
      </c>
      <c r="E106" s="25">
        <f t="shared" si="14"/>
        <v>113960</v>
      </c>
      <c r="F106" s="26">
        <v>37</v>
      </c>
      <c r="G106" s="25">
        <f t="shared" si="15"/>
        <v>3080</v>
      </c>
      <c r="I106" s="30"/>
      <c r="J106" s="30"/>
      <c r="K106" s="30"/>
      <c r="L106" s="31"/>
    </row>
    <row r="107" spans="1:12" s="3" customFormat="1" ht="27" customHeight="1">
      <c r="A107" s="87" t="s">
        <v>200</v>
      </c>
      <c r="B107" s="70">
        <f>SUM(B72:B106)</f>
        <v>19882055.656999998</v>
      </c>
      <c r="C107" s="70">
        <f>SUM(C72:C106)</f>
        <v>2449210.96</v>
      </c>
      <c r="D107" s="70">
        <f>SUM(D72:D106)</f>
        <v>3998299.3800000004</v>
      </c>
      <c r="E107" s="70">
        <f>SUM(E72:E106)</f>
        <v>23880355.037</v>
      </c>
      <c r="F107" s="47">
        <f>SUM(F72:F106)</f>
        <v>3232</v>
      </c>
      <c r="G107" s="70">
        <f>E107/F107</f>
        <v>7388.723711943069</v>
      </c>
      <c r="I107" s="33"/>
      <c r="J107" s="33"/>
      <c r="K107" s="33"/>
      <c r="L107" s="82"/>
    </row>
    <row r="108" s="2" customFormat="1" ht="12.75"/>
    <row r="109" spans="1:10" s="2" customFormat="1" ht="12.75">
      <c r="A109" s="13" t="s">
        <v>218</v>
      </c>
      <c r="J109" s="31"/>
    </row>
    <row r="110" spans="1:10" s="2" customFormat="1" ht="12.75">
      <c r="A110" s="13" t="s">
        <v>233</v>
      </c>
      <c r="J110" s="31"/>
    </row>
    <row r="111" s="2" customFormat="1" ht="12.75">
      <c r="A111" s="13" t="s">
        <v>236</v>
      </c>
    </row>
    <row r="112" spans="1:2" s="2" customFormat="1" ht="12.75">
      <c r="A112" s="13" t="s">
        <v>238</v>
      </c>
      <c r="B112" s="38"/>
    </row>
    <row r="113" spans="1:2" s="2" customFormat="1" ht="12.75">
      <c r="A113" s="13" t="s">
        <v>240</v>
      </c>
      <c r="B113" s="38"/>
    </row>
    <row r="114" spans="1:2" s="2" customFormat="1" ht="12.75">
      <c r="A114" s="13" t="s">
        <v>241</v>
      </c>
      <c r="B114" s="38"/>
    </row>
    <row r="115" s="2" customFormat="1" ht="12.75"/>
    <row r="116" spans="1:10" s="3" customFormat="1" ht="12.75">
      <c r="A116" s="17" t="s">
        <v>94</v>
      </c>
      <c r="B116" s="17"/>
      <c r="C116" s="17"/>
      <c r="D116" s="17"/>
      <c r="E116" s="17"/>
      <c r="F116" s="17"/>
      <c r="G116" s="17"/>
      <c r="H116" s="17"/>
      <c r="I116" s="10"/>
      <c r="J116" s="11"/>
    </row>
    <row r="117" spans="1:10" s="12" customFormat="1" ht="18" customHeight="1">
      <c r="A117" s="17" t="s">
        <v>8</v>
      </c>
      <c r="B117" s="17"/>
      <c r="C117" s="17"/>
      <c r="D117" s="17"/>
      <c r="E117" s="17"/>
      <c r="F117" s="17"/>
      <c r="G117" s="17"/>
      <c r="H117" s="17"/>
      <c r="I117" s="10"/>
      <c r="J117" s="11"/>
    </row>
    <row r="118" spans="1:11" s="3" customFormat="1" ht="19.5" customHeight="1">
      <c r="A118" s="83"/>
      <c r="B118" s="103" t="s">
        <v>214</v>
      </c>
      <c r="C118" s="104"/>
      <c r="D118" s="105"/>
      <c r="E118" s="106" t="s">
        <v>19</v>
      </c>
      <c r="F118" s="17"/>
      <c r="G118" s="17"/>
      <c r="H118" s="17"/>
      <c r="I118" s="1"/>
      <c r="J118" s="2"/>
      <c r="K118" s="2"/>
    </row>
    <row r="119" spans="1:11" s="5" customFormat="1" ht="75" customHeight="1">
      <c r="A119" s="85" t="s">
        <v>9</v>
      </c>
      <c r="B119" s="91" t="s">
        <v>215</v>
      </c>
      <c r="C119" s="92" t="s">
        <v>255</v>
      </c>
      <c r="D119" s="93" t="s">
        <v>216</v>
      </c>
      <c r="E119" s="107"/>
      <c r="F119" s="95" t="s">
        <v>1</v>
      </c>
      <c r="G119" s="95" t="s">
        <v>2</v>
      </c>
      <c r="H119" s="4"/>
      <c r="I119" s="4"/>
      <c r="J119" s="2"/>
      <c r="K119" s="2"/>
    </row>
    <row r="120" spans="1:12" s="2" customFormat="1" ht="12.75">
      <c r="A120" s="100" t="s">
        <v>68</v>
      </c>
      <c r="B120" s="23">
        <v>317845.6325822329</v>
      </c>
      <c r="C120" s="23">
        <v>0</v>
      </c>
      <c r="D120" s="23">
        <v>0</v>
      </c>
      <c r="E120" s="23">
        <f aca="true" t="shared" si="16" ref="E120:E152">B120+D120</f>
        <v>317845.6325822329</v>
      </c>
      <c r="F120" s="24">
        <v>53</v>
      </c>
      <c r="G120" s="23">
        <f>E120/F120</f>
        <v>5997.087407211941</v>
      </c>
      <c r="I120" s="30"/>
      <c r="J120" s="30"/>
      <c r="K120" s="30"/>
      <c r="L120" s="31"/>
    </row>
    <row r="121" spans="1:12" s="2" customFormat="1" ht="12.75">
      <c r="A121" s="68" t="s">
        <v>69</v>
      </c>
      <c r="B121" s="25">
        <v>506491.1830478188</v>
      </c>
      <c r="C121" s="25">
        <v>0</v>
      </c>
      <c r="D121" s="25">
        <v>0</v>
      </c>
      <c r="E121" s="25">
        <f t="shared" si="16"/>
        <v>506491.1830478188</v>
      </c>
      <c r="F121" s="26">
        <v>64</v>
      </c>
      <c r="G121" s="25">
        <f aca="true" t="shared" si="17" ref="G121:G152">E121/F121</f>
        <v>7913.924735122168</v>
      </c>
      <c r="I121" s="30"/>
      <c r="J121" s="30"/>
      <c r="K121" s="30"/>
      <c r="L121" s="31"/>
    </row>
    <row r="122" spans="1:12" s="2" customFormat="1" ht="12.75">
      <c r="A122" s="68" t="s">
        <v>70</v>
      </c>
      <c r="B122" s="25">
        <v>3527636.7293817494</v>
      </c>
      <c r="C122" s="25">
        <v>550866.5888538272</v>
      </c>
      <c r="D122" s="25">
        <v>575224.0529471613</v>
      </c>
      <c r="E122" s="25">
        <f t="shared" si="16"/>
        <v>4102860.7823289107</v>
      </c>
      <c r="F122" s="26">
        <v>461</v>
      </c>
      <c r="G122" s="25">
        <f t="shared" si="17"/>
        <v>8899.914929129958</v>
      </c>
      <c r="I122" s="30"/>
      <c r="J122" s="30"/>
      <c r="K122" s="30"/>
      <c r="L122" s="31"/>
    </row>
    <row r="123" spans="1:12" s="2" customFormat="1" ht="12.75">
      <c r="A123" s="68" t="s">
        <v>71</v>
      </c>
      <c r="B123" s="25">
        <v>1059112.2302158272</v>
      </c>
      <c r="C123" s="25">
        <v>0</v>
      </c>
      <c r="D123" s="25">
        <v>0</v>
      </c>
      <c r="E123" s="25">
        <f t="shared" si="16"/>
        <v>1059112.2302158272</v>
      </c>
      <c r="F123" s="26">
        <v>157</v>
      </c>
      <c r="G123" s="25">
        <f t="shared" si="17"/>
        <v>6745.937772075333</v>
      </c>
      <c r="I123" s="30"/>
      <c r="J123" s="30"/>
      <c r="K123" s="30"/>
      <c r="L123" s="31"/>
    </row>
    <row r="124" spans="1:12" s="2" customFormat="1" ht="12.75">
      <c r="A124" s="68" t="s">
        <v>72</v>
      </c>
      <c r="B124" s="25">
        <v>488252.49784379243</v>
      </c>
      <c r="C124" s="25">
        <v>0</v>
      </c>
      <c r="D124" s="25">
        <v>0</v>
      </c>
      <c r="E124" s="25">
        <f t="shared" si="16"/>
        <v>488252.49784379243</v>
      </c>
      <c r="F124" s="26">
        <v>79</v>
      </c>
      <c r="G124" s="25">
        <f t="shared" si="17"/>
        <v>6180.411365111297</v>
      </c>
      <c r="I124" s="30"/>
      <c r="J124" s="30"/>
      <c r="K124" s="30"/>
      <c r="L124" s="31"/>
    </row>
    <row r="125" spans="1:12" s="2" customFormat="1" ht="12.75">
      <c r="A125" s="68" t="s">
        <v>73</v>
      </c>
      <c r="B125" s="25">
        <v>260109.15884664847</v>
      </c>
      <c r="C125" s="25">
        <v>22808.998745009736</v>
      </c>
      <c r="D125" s="25">
        <v>0</v>
      </c>
      <c r="E125" s="25">
        <f t="shared" si="16"/>
        <v>260109.15884664847</v>
      </c>
      <c r="F125" s="26">
        <v>43</v>
      </c>
      <c r="G125" s="25">
        <f t="shared" si="17"/>
        <v>6049.050205736011</v>
      </c>
      <c r="I125" s="30"/>
      <c r="J125" s="30"/>
      <c r="K125" s="30"/>
      <c r="L125" s="31"/>
    </row>
    <row r="126" spans="1:12" s="2" customFormat="1" ht="12.75">
      <c r="A126" s="68" t="s">
        <v>74</v>
      </c>
      <c r="B126" s="25">
        <v>297740.01817928284</v>
      </c>
      <c r="C126" s="25">
        <v>0</v>
      </c>
      <c r="D126" s="25">
        <v>0</v>
      </c>
      <c r="E126" s="25">
        <f t="shared" si="16"/>
        <v>297740.01817928284</v>
      </c>
      <c r="F126" s="26">
        <v>44</v>
      </c>
      <c r="G126" s="25">
        <f t="shared" si="17"/>
        <v>6766.818594983701</v>
      </c>
      <c r="I126" s="30"/>
      <c r="J126" s="30"/>
      <c r="K126" s="30"/>
      <c r="L126" s="31"/>
    </row>
    <row r="127" spans="1:12" s="2" customFormat="1" ht="12.75">
      <c r="A127" s="68" t="s">
        <v>75</v>
      </c>
      <c r="B127" s="25">
        <v>302087.3612667655</v>
      </c>
      <c r="C127" s="25">
        <v>73110.25218590382</v>
      </c>
      <c r="D127" s="25">
        <v>0</v>
      </c>
      <c r="E127" s="25">
        <f t="shared" si="16"/>
        <v>302087.3612667655</v>
      </c>
      <c r="F127" s="26">
        <v>43</v>
      </c>
      <c r="G127" s="25">
        <f t="shared" si="17"/>
        <v>7025.287471320128</v>
      </c>
      <c r="I127" s="30"/>
      <c r="J127" s="30"/>
      <c r="K127" s="30"/>
      <c r="L127" s="31"/>
    </row>
    <row r="128" spans="1:12" s="2" customFormat="1" ht="12.75">
      <c r="A128" s="68" t="s">
        <v>76</v>
      </c>
      <c r="B128" s="25">
        <v>600209.6815010303</v>
      </c>
      <c r="C128" s="25">
        <v>0</v>
      </c>
      <c r="D128" s="25">
        <v>0</v>
      </c>
      <c r="E128" s="25">
        <f t="shared" si="16"/>
        <v>600209.6815010303</v>
      </c>
      <c r="F128" s="26">
        <v>70</v>
      </c>
      <c r="G128" s="25">
        <f t="shared" si="17"/>
        <v>8574.42402144329</v>
      </c>
      <c r="I128" s="30"/>
      <c r="J128" s="30"/>
      <c r="K128" s="30"/>
      <c r="L128" s="31"/>
    </row>
    <row r="129" spans="1:12" s="2" customFormat="1" ht="12.75">
      <c r="A129" s="68" t="s">
        <v>77</v>
      </c>
      <c r="B129" s="25">
        <v>658266.0703311005</v>
      </c>
      <c r="C129" s="25">
        <v>0</v>
      </c>
      <c r="D129" s="25">
        <v>0</v>
      </c>
      <c r="E129" s="25">
        <f t="shared" si="16"/>
        <v>658266.0703311005</v>
      </c>
      <c r="F129" s="26">
        <v>92</v>
      </c>
      <c r="G129" s="25">
        <f t="shared" si="17"/>
        <v>7155.065981859788</v>
      </c>
      <c r="I129" s="30"/>
      <c r="J129" s="30"/>
      <c r="K129" s="30"/>
      <c r="L129" s="31"/>
    </row>
    <row r="130" spans="1:12" s="2" customFormat="1" ht="12.75">
      <c r="A130" s="68" t="s">
        <v>219</v>
      </c>
      <c r="B130" s="25">
        <v>1163573.0626410572</v>
      </c>
      <c r="C130" s="25">
        <v>274410.4448243272</v>
      </c>
      <c r="D130" s="25">
        <v>263065.06840471626</v>
      </c>
      <c r="E130" s="25">
        <f t="shared" si="16"/>
        <v>1426638.1310457734</v>
      </c>
      <c r="F130" s="26">
        <v>198</v>
      </c>
      <c r="G130" s="25">
        <f t="shared" si="17"/>
        <v>7205.243086089765</v>
      </c>
      <c r="I130" s="30"/>
      <c r="J130" s="30"/>
      <c r="K130" s="30"/>
      <c r="L130" s="31"/>
    </row>
    <row r="131" spans="1:12" s="2" customFormat="1" ht="12.75">
      <c r="A131" s="68" t="s">
        <v>78</v>
      </c>
      <c r="B131" s="25">
        <v>28740.649806070436</v>
      </c>
      <c r="C131" s="25">
        <v>0</v>
      </c>
      <c r="D131" s="25">
        <v>0</v>
      </c>
      <c r="E131" s="25">
        <f t="shared" si="16"/>
        <v>28740.649806070436</v>
      </c>
      <c r="F131" s="26">
        <v>6</v>
      </c>
      <c r="G131" s="25">
        <f t="shared" si="17"/>
        <v>4790.108301011739</v>
      </c>
      <c r="I131" s="30"/>
      <c r="J131" s="30"/>
      <c r="K131" s="30"/>
      <c r="L131" s="31"/>
    </row>
    <row r="132" spans="1:12" s="2" customFormat="1" ht="12.75">
      <c r="A132" s="68" t="s">
        <v>220</v>
      </c>
      <c r="B132" s="25">
        <v>7746.853486342297</v>
      </c>
      <c r="C132" s="25">
        <v>7746.853486342297</v>
      </c>
      <c r="D132" s="25">
        <v>9448.578968842156</v>
      </c>
      <c r="E132" s="25">
        <f t="shared" si="16"/>
        <v>17195.432455184455</v>
      </c>
      <c r="F132" s="26">
        <v>4</v>
      </c>
      <c r="G132" s="25">
        <f t="shared" si="17"/>
        <v>4298.858113796114</v>
      </c>
      <c r="I132" s="30"/>
      <c r="J132" s="30"/>
      <c r="K132" s="30"/>
      <c r="L132" s="31"/>
    </row>
    <row r="133" spans="1:12" s="2" customFormat="1" ht="12.75">
      <c r="A133" s="68" t="s">
        <v>79</v>
      </c>
      <c r="B133" s="25">
        <v>660380.9546189323</v>
      </c>
      <c r="C133" s="25">
        <v>58690.70584164398</v>
      </c>
      <c r="D133" s="25">
        <v>44121.68757456347</v>
      </c>
      <c r="E133" s="25">
        <f t="shared" si="16"/>
        <v>704502.6421934958</v>
      </c>
      <c r="F133" s="26">
        <v>104</v>
      </c>
      <c r="G133" s="25">
        <f t="shared" si="17"/>
        <v>6774.063867245151</v>
      </c>
      <c r="I133" s="30"/>
      <c r="J133" s="30"/>
      <c r="K133" s="30"/>
      <c r="L133" s="31"/>
    </row>
    <row r="134" spans="1:12" s="2" customFormat="1" ht="12.75">
      <c r="A134" s="68" t="s">
        <v>80</v>
      </c>
      <c r="B134" s="25">
        <v>68362.36681867715</v>
      </c>
      <c r="C134" s="25">
        <v>32568.288513482108</v>
      </c>
      <c r="D134" s="25">
        <v>90022.05270959112</v>
      </c>
      <c r="E134" s="25">
        <f t="shared" si="16"/>
        <v>158384.41952826828</v>
      </c>
      <c r="F134" s="26">
        <v>22</v>
      </c>
      <c r="G134" s="25">
        <f t="shared" si="17"/>
        <v>7199.291796739467</v>
      </c>
      <c r="I134" s="30"/>
      <c r="J134" s="30"/>
      <c r="K134" s="30"/>
      <c r="L134" s="31"/>
    </row>
    <row r="135" spans="1:12" s="2" customFormat="1" ht="12.75">
      <c r="A135" s="68" t="s">
        <v>81</v>
      </c>
      <c r="B135" s="25">
        <v>378203.9694877264</v>
      </c>
      <c r="C135" s="25">
        <v>0</v>
      </c>
      <c r="D135" s="25">
        <v>0</v>
      </c>
      <c r="E135" s="25">
        <f t="shared" si="16"/>
        <v>378203.9694877264</v>
      </c>
      <c r="F135" s="26">
        <v>49</v>
      </c>
      <c r="G135" s="25">
        <f t="shared" si="17"/>
        <v>7718.448356892375</v>
      </c>
      <c r="I135" s="30"/>
      <c r="J135" s="30"/>
      <c r="K135" s="30"/>
      <c r="L135" s="31"/>
    </row>
    <row r="136" spans="1:12" s="2" customFormat="1" ht="12.75">
      <c r="A136" s="68" t="s">
        <v>82</v>
      </c>
      <c r="B136" s="25">
        <v>921296.6244377076</v>
      </c>
      <c r="C136" s="25">
        <v>302894.81528919004</v>
      </c>
      <c r="D136" s="25">
        <v>302894.81528919004</v>
      </c>
      <c r="E136" s="25">
        <f t="shared" si="16"/>
        <v>1224191.4397268975</v>
      </c>
      <c r="F136" s="26">
        <v>124</v>
      </c>
      <c r="G136" s="25">
        <f t="shared" si="17"/>
        <v>9872.511610700787</v>
      </c>
      <c r="I136" s="30"/>
      <c r="J136" s="30"/>
      <c r="K136" s="30"/>
      <c r="L136" s="31"/>
    </row>
    <row r="137" spans="1:12" s="2" customFormat="1" ht="12.75">
      <c r="A137" s="68" t="s">
        <v>221</v>
      </c>
      <c r="B137" s="25">
        <v>8492521.052332578</v>
      </c>
      <c r="C137" s="25">
        <v>983602.4898387105</v>
      </c>
      <c r="D137" s="25">
        <v>1524605.8406110718</v>
      </c>
      <c r="E137" s="25">
        <f t="shared" si="16"/>
        <v>10017126.89294365</v>
      </c>
      <c r="F137" s="26">
        <v>1285</v>
      </c>
      <c r="G137" s="25">
        <f t="shared" si="17"/>
        <v>7795.429488672102</v>
      </c>
      <c r="I137" s="30"/>
      <c r="J137" s="30"/>
      <c r="K137" s="30"/>
      <c r="L137" s="31"/>
    </row>
    <row r="138" spans="1:12" s="2" customFormat="1" ht="12.75">
      <c r="A138" s="68" t="s">
        <v>83</v>
      </c>
      <c r="B138" s="25">
        <v>503066.61932478426</v>
      </c>
      <c r="C138" s="25">
        <v>82008.49829827451</v>
      </c>
      <c r="D138" s="25">
        <v>103219.01026199858</v>
      </c>
      <c r="E138" s="25">
        <f t="shared" si="16"/>
        <v>606285.6295867829</v>
      </c>
      <c r="F138" s="26">
        <v>67</v>
      </c>
      <c r="G138" s="25">
        <f t="shared" si="17"/>
        <v>9049.039247563924</v>
      </c>
      <c r="I138" s="30"/>
      <c r="J138" s="30"/>
      <c r="K138" s="30"/>
      <c r="L138" s="31"/>
    </row>
    <row r="139" spans="1:12" s="2" customFormat="1" ht="12.75">
      <c r="A139" s="68" t="s">
        <v>84</v>
      </c>
      <c r="B139" s="25">
        <v>497716.2467011316</v>
      </c>
      <c r="C139" s="25">
        <v>0</v>
      </c>
      <c r="D139" s="25">
        <v>0</v>
      </c>
      <c r="E139" s="25">
        <f t="shared" si="16"/>
        <v>497716.2467011316</v>
      </c>
      <c r="F139" s="26">
        <v>53</v>
      </c>
      <c r="G139" s="25">
        <f t="shared" si="17"/>
        <v>9390.872579266634</v>
      </c>
      <c r="I139" s="30"/>
      <c r="J139" s="30"/>
      <c r="K139" s="30"/>
      <c r="L139" s="31"/>
    </row>
    <row r="140" spans="1:12" s="2" customFormat="1" ht="12.75">
      <c r="A140" s="68" t="s">
        <v>85</v>
      </c>
      <c r="B140" s="25">
        <v>362807.9405248235</v>
      </c>
      <c r="C140" s="25">
        <v>12817.149984248064</v>
      </c>
      <c r="D140" s="25">
        <v>0</v>
      </c>
      <c r="E140" s="25">
        <f t="shared" si="16"/>
        <v>362807.9405248235</v>
      </c>
      <c r="F140" s="26">
        <v>56</v>
      </c>
      <c r="G140" s="25">
        <f t="shared" si="17"/>
        <v>6478.713223657563</v>
      </c>
      <c r="I140" s="30"/>
      <c r="J140" s="30"/>
      <c r="K140" s="30"/>
      <c r="L140" s="31"/>
    </row>
    <row r="141" spans="1:12" s="2" customFormat="1" ht="12.75">
      <c r="A141" s="68" t="s">
        <v>223</v>
      </c>
      <c r="B141" s="25">
        <v>267740.99996384804</v>
      </c>
      <c r="C141" s="25">
        <v>66622.00003098742</v>
      </c>
      <c r="D141" s="25">
        <v>0</v>
      </c>
      <c r="E141" s="25">
        <f t="shared" si="16"/>
        <v>267740.99996384804</v>
      </c>
      <c r="F141" s="26">
        <v>40</v>
      </c>
      <c r="G141" s="25">
        <f t="shared" si="17"/>
        <v>6693.524999096201</v>
      </c>
      <c r="I141" s="30"/>
      <c r="J141" s="30"/>
      <c r="K141" s="30"/>
      <c r="L141" s="31"/>
    </row>
    <row r="142" spans="1:12" s="2" customFormat="1" ht="12.75">
      <c r="A142" s="68" t="s">
        <v>86</v>
      </c>
      <c r="B142" s="25">
        <v>242161.07361060183</v>
      </c>
      <c r="C142" s="25">
        <v>0</v>
      </c>
      <c r="D142" s="25">
        <v>0</v>
      </c>
      <c r="E142" s="25">
        <f t="shared" si="16"/>
        <v>242161.07361060183</v>
      </c>
      <c r="F142" s="26">
        <v>38</v>
      </c>
      <c r="G142" s="25">
        <f t="shared" si="17"/>
        <v>6372.659831857943</v>
      </c>
      <c r="I142" s="30"/>
      <c r="J142" s="30"/>
      <c r="K142" s="30"/>
      <c r="L142" s="31"/>
    </row>
    <row r="143" spans="1:12" s="2" customFormat="1" ht="12.75">
      <c r="A143" s="68" t="s">
        <v>87</v>
      </c>
      <c r="B143" s="25">
        <v>252545.7193469919</v>
      </c>
      <c r="C143" s="25">
        <v>0</v>
      </c>
      <c r="D143" s="25">
        <v>0</v>
      </c>
      <c r="E143" s="25">
        <f t="shared" si="16"/>
        <v>252545.7193469919</v>
      </c>
      <c r="F143" s="26">
        <v>30</v>
      </c>
      <c r="G143" s="25">
        <f t="shared" si="17"/>
        <v>8418.190644899729</v>
      </c>
      <c r="I143" s="30"/>
      <c r="J143" s="30"/>
      <c r="K143" s="30"/>
      <c r="L143" s="31"/>
    </row>
    <row r="144" spans="1:12" s="2" customFormat="1" ht="12.75">
      <c r="A144" s="68" t="s">
        <v>88</v>
      </c>
      <c r="B144" s="25">
        <v>51830.547392667344</v>
      </c>
      <c r="C144" s="25">
        <v>0</v>
      </c>
      <c r="D144" s="25">
        <v>0</v>
      </c>
      <c r="E144" s="25">
        <f t="shared" si="16"/>
        <v>51830.547392667344</v>
      </c>
      <c r="F144" s="26">
        <v>11</v>
      </c>
      <c r="G144" s="25">
        <f t="shared" si="17"/>
        <v>4711.86794478794</v>
      </c>
      <c r="I144" s="30"/>
      <c r="J144" s="30"/>
      <c r="K144" s="30"/>
      <c r="L144" s="31"/>
    </row>
    <row r="145" spans="1:12" s="2" customFormat="1" ht="12.75">
      <c r="A145" s="68" t="s">
        <v>89</v>
      </c>
      <c r="B145" s="25">
        <v>184062.52640385897</v>
      </c>
      <c r="C145" s="25">
        <v>0</v>
      </c>
      <c r="D145" s="25">
        <v>0</v>
      </c>
      <c r="E145" s="25">
        <f t="shared" si="16"/>
        <v>184062.52640385897</v>
      </c>
      <c r="F145" s="101">
        <v>25</v>
      </c>
      <c r="G145" s="27">
        <f t="shared" si="17"/>
        <v>7362.501056154359</v>
      </c>
      <c r="I145" s="30"/>
      <c r="J145" s="30"/>
      <c r="K145" s="30"/>
      <c r="L145" s="31"/>
    </row>
    <row r="146" spans="1:11" s="3" customFormat="1" ht="19.5" customHeight="1">
      <c r="A146" s="83" t="s">
        <v>95</v>
      </c>
      <c r="B146" s="103" t="s">
        <v>214</v>
      </c>
      <c r="C146" s="104"/>
      <c r="D146" s="105"/>
      <c r="E146" s="106" t="s">
        <v>19</v>
      </c>
      <c r="F146" s="102" t="s">
        <v>1</v>
      </c>
      <c r="G146" s="102" t="s">
        <v>2</v>
      </c>
      <c r="H146" s="17"/>
      <c r="I146" s="1"/>
      <c r="J146" s="2"/>
      <c r="K146" s="2"/>
    </row>
    <row r="147" spans="1:11" s="5" customFormat="1" ht="75" customHeight="1">
      <c r="A147" s="85" t="s">
        <v>9</v>
      </c>
      <c r="B147" s="91" t="s">
        <v>215</v>
      </c>
      <c r="C147" s="92" t="s">
        <v>255</v>
      </c>
      <c r="D147" s="93" t="s">
        <v>216</v>
      </c>
      <c r="E147" s="107"/>
      <c r="F147" s="102"/>
      <c r="G147" s="102"/>
      <c r="H147" s="4"/>
      <c r="I147" s="4"/>
      <c r="J147" s="2"/>
      <c r="K147" s="2"/>
    </row>
    <row r="148" spans="1:12" s="2" customFormat="1" ht="12.75">
      <c r="A148" s="100" t="s">
        <v>90</v>
      </c>
      <c r="B148" s="23">
        <v>1516886.595877641</v>
      </c>
      <c r="C148" s="23">
        <v>143905.47599250104</v>
      </c>
      <c r="D148" s="23">
        <v>406860.83655688516</v>
      </c>
      <c r="E148" s="23">
        <f t="shared" si="16"/>
        <v>1923747.4324345263</v>
      </c>
      <c r="F148" s="24">
        <v>256</v>
      </c>
      <c r="G148" s="23">
        <f t="shared" si="17"/>
        <v>7514.638407947368</v>
      </c>
      <c r="I148" s="30"/>
      <c r="J148" s="30"/>
      <c r="K148" s="30"/>
      <c r="L148" s="31"/>
    </row>
    <row r="149" spans="1:12" s="2" customFormat="1" ht="12.75">
      <c r="A149" s="68" t="s">
        <v>91</v>
      </c>
      <c r="B149" s="25">
        <v>245402.0875187861</v>
      </c>
      <c r="C149" s="25">
        <v>0</v>
      </c>
      <c r="D149" s="25">
        <v>0</v>
      </c>
      <c r="E149" s="25">
        <f t="shared" si="16"/>
        <v>245402.0875187861</v>
      </c>
      <c r="F149" s="26">
        <v>30</v>
      </c>
      <c r="G149" s="25">
        <f t="shared" si="17"/>
        <v>8180.069583959537</v>
      </c>
      <c r="I149" s="30"/>
      <c r="J149" s="30"/>
      <c r="K149" s="30"/>
      <c r="L149" s="31"/>
    </row>
    <row r="150" spans="1:12" s="2" customFormat="1" ht="12.75">
      <c r="A150" s="68" t="s">
        <v>224</v>
      </c>
      <c r="B150" s="25">
        <v>815761.6034953803</v>
      </c>
      <c r="C150" s="25">
        <v>196595.0724847258</v>
      </c>
      <c r="D150" s="25">
        <v>140064.5906820846</v>
      </c>
      <c r="E150" s="25">
        <f t="shared" si="16"/>
        <v>955826.1941774648</v>
      </c>
      <c r="F150" s="26">
        <v>107</v>
      </c>
      <c r="G150" s="25">
        <f t="shared" si="17"/>
        <v>8932.9550857707</v>
      </c>
      <c r="I150" s="30"/>
      <c r="J150" s="30"/>
      <c r="K150" s="30"/>
      <c r="L150" s="31"/>
    </row>
    <row r="151" spans="1:12" s="2" customFormat="1" ht="12.75">
      <c r="A151" s="68" t="s">
        <v>92</v>
      </c>
      <c r="B151" s="25">
        <v>300118.547516617</v>
      </c>
      <c r="C151" s="25">
        <v>0</v>
      </c>
      <c r="D151" s="25">
        <v>0</v>
      </c>
      <c r="E151" s="25">
        <f t="shared" si="16"/>
        <v>300118.547516617</v>
      </c>
      <c r="F151" s="26">
        <v>40</v>
      </c>
      <c r="G151" s="25">
        <f t="shared" si="17"/>
        <v>7502.963687915425</v>
      </c>
      <c r="I151" s="30"/>
      <c r="J151" s="30"/>
      <c r="K151" s="30"/>
      <c r="L151" s="31"/>
    </row>
    <row r="152" spans="1:12" s="2" customFormat="1" ht="12.75">
      <c r="A152" s="68" t="s">
        <v>93</v>
      </c>
      <c r="B152" s="25">
        <v>847305.9583632448</v>
      </c>
      <c r="C152" s="25">
        <v>31213.07978742634</v>
      </c>
      <c r="D152" s="25">
        <v>0</v>
      </c>
      <c r="E152" s="25">
        <f t="shared" si="16"/>
        <v>847305.9583632448</v>
      </c>
      <c r="F152" s="26">
        <v>125</v>
      </c>
      <c r="G152" s="25">
        <f t="shared" si="17"/>
        <v>6778.447666905959</v>
      </c>
      <c r="I152" s="30"/>
      <c r="J152" s="30"/>
      <c r="K152" s="30"/>
      <c r="L152" s="31"/>
    </row>
    <row r="153" spans="1:12" s="3" customFormat="1" ht="23.25" customHeight="1">
      <c r="A153" s="87" t="s">
        <v>95</v>
      </c>
      <c r="B153" s="70">
        <f>SUM(B120:B152)</f>
        <v>25825982.56286572</v>
      </c>
      <c r="C153" s="70">
        <f>SUM(C120:C152)</f>
        <v>2839860.7141565997</v>
      </c>
      <c r="D153" s="70">
        <f>SUM(D120:D152)</f>
        <v>3459526.534006105</v>
      </c>
      <c r="E153" s="70">
        <f>SUM(E120:E152)</f>
        <v>29285509.096871823</v>
      </c>
      <c r="F153" s="47">
        <f>SUM(F120:F152)</f>
        <v>3776</v>
      </c>
      <c r="G153" s="70">
        <f>E153/F153</f>
        <v>7755.696265061394</v>
      </c>
      <c r="I153" s="33"/>
      <c r="J153" s="33"/>
      <c r="K153" s="33"/>
      <c r="L153" s="82"/>
    </row>
    <row r="154" s="2" customFormat="1" ht="12.75">
      <c r="H154" s="31"/>
    </row>
    <row r="155" spans="1:8" s="2" customFormat="1" ht="12.75">
      <c r="A155" s="13" t="s">
        <v>256</v>
      </c>
      <c r="H155" s="31"/>
    </row>
    <row r="156" s="2" customFormat="1" ht="12.75">
      <c r="A156" s="13" t="s">
        <v>227</v>
      </c>
    </row>
    <row r="157" s="2" customFormat="1" ht="12.75">
      <c r="A157" s="13" t="s">
        <v>222</v>
      </c>
    </row>
    <row r="158" s="2" customFormat="1" ht="12.75">
      <c r="A158" s="13" t="s">
        <v>225</v>
      </c>
    </row>
    <row r="159" s="2" customFormat="1" ht="12.75">
      <c r="A159" s="13" t="s">
        <v>226</v>
      </c>
    </row>
    <row r="160" s="2" customFormat="1" ht="12.75"/>
    <row r="161" spans="1:10" s="3" customFormat="1" ht="12.75">
      <c r="A161" s="17" t="s">
        <v>134</v>
      </c>
      <c r="B161" s="17"/>
      <c r="C161" s="17"/>
      <c r="D161" s="17"/>
      <c r="E161" s="17"/>
      <c r="F161" s="17"/>
      <c r="G161" s="17"/>
      <c r="H161" s="17"/>
      <c r="I161" s="10"/>
      <c r="J161" s="11"/>
    </row>
    <row r="162" spans="1:10" s="12" customFormat="1" ht="18" customHeight="1">
      <c r="A162" s="17" t="s">
        <v>8</v>
      </c>
      <c r="B162" s="17"/>
      <c r="C162" s="17"/>
      <c r="D162" s="17"/>
      <c r="E162" s="17"/>
      <c r="F162" s="17"/>
      <c r="G162" s="17"/>
      <c r="H162" s="17"/>
      <c r="I162" s="10"/>
      <c r="J162" s="11"/>
    </row>
    <row r="163" spans="1:11" s="3" customFormat="1" ht="19.5" customHeight="1">
      <c r="A163" s="102" t="s">
        <v>9</v>
      </c>
      <c r="B163" s="102" t="s">
        <v>214</v>
      </c>
      <c r="C163" s="102"/>
      <c r="D163" s="102"/>
      <c r="E163" s="102" t="s">
        <v>19</v>
      </c>
      <c r="F163" s="102" t="s">
        <v>1</v>
      </c>
      <c r="G163" s="102" t="s">
        <v>2</v>
      </c>
      <c r="H163" s="17"/>
      <c r="I163" s="1"/>
      <c r="J163" s="2"/>
      <c r="K163" s="2"/>
    </row>
    <row r="164" spans="1:11" s="5" customFormat="1" ht="75" customHeight="1">
      <c r="A164" s="102"/>
      <c r="B164" s="95" t="s">
        <v>215</v>
      </c>
      <c r="C164" s="95" t="s">
        <v>255</v>
      </c>
      <c r="D164" s="95" t="s">
        <v>216</v>
      </c>
      <c r="E164" s="102"/>
      <c r="F164" s="102"/>
      <c r="G164" s="102"/>
      <c r="H164" s="4"/>
      <c r="I164" s="4"/>
      <c r="J164" s="2"/>
      <c r="K164" s="2"/>
    </row>
    <row r="165" spans="1:13" s="2" customFormat="1" ht="12.75">
      <c r="A165" s="100" t="s">
        <v>96</v>
      </c>
      <c r="B165" s="23">
        <v>470228.7</v>
      </c>
      <c r="C165" s="23">
        <v>0</v>
      </c>
      <c r="D165" s="23">
        <v>0</v>
      </c>
      <c r="E165" s="23">
        <f aca="true" t="shared" si="18" ref="E165:E213">B165+D165</f>
        <v>470228.7</v>
      </c>
      <c r="F165" s="24">
        <v>60</v>
      </c>
      <c r="G165" s="23">
        <f>E165/F165</f>
        <v>7837.145</v>
      </c>
      <c r="I165" s="30"/>
      <c r="J165" s="30"/>
      <c r="K165" s="30"/>
      <c r="L165" s="30"/>
      <c r="M165" s="39"/>
    </row>
    <row r="166" spans="1:13" s="2" customFormat="1" ht="12.75">
      <c r="A166" s="68" t="s">
        <v>97</v>
      </c>
      <c r="B166" s="25">
        <v>347066.97</v>
      </c>
      <c r="C166" s="25">
        <v>83310.66</v>
      </c>
      <c r="D166" s="25">
        <v>0</v>
      </c>
      <c r="E166" s="25">
        <f t="shared" si="18"/>
        <v>347066.97</v>
      </c>
      <c r="F166" s="26">
        <v>48</v>
      </c>
      <c r="G166" s="25">
        <f aca="true" t="shared" si="19" ref="G166:G211">E166/F166</f>
        <v>7230.561874999999</v>
      </c>
      <c r="I166" s="30"/>
      <c r="J166" s="30"/>
      <c r="K166" s="30"/>
      <c r="L166" s="30"/>
      <c r="M166" s="39"/>
    </row>
    <row r="167" spans="1:13" s="2" customFormat="1" ht="12.75">
      <c r="A167" s="68" t="s">
        <v>98</v>
      </c>
      <c r="B167" s="25">
        <v>282953.69</v>
      </c>
      <c r="C167" s="25">
        <v>0</v>
      </c>
      <c r="D167" s="25">
        <v>0</v>
      </c>
      <c r="E167" s="25">
        <f t="shared" si="18"/>
        <v>282953.69</v>
      </c>
      <c r="F167" s="26">
        <v>36</v>
      </c>
      <c r="G167" s="25">
        <f t="shared" si="19"/>
        <v>7859.824722222223</v>
      </c>
      <c r="I167" s="30"/>
      <c r="J167" s="30"/>
      <c r="K167" s="30"/>
      <c r="L167" s="30"/>
      <c r="M167" s="39"/>
    </row>
    <row r="168" spans="1:13" s="2" customFormat="1" ht="12.75">
      <c r="A168" s="68" t="s">
        <v>99</v>
      </c>
      <c r="B168" s="25">
        <v>297465.5</v>
      </c>
      <c r="C168" s="25">
        <v>0</v>
      </c>
      <c r="D168" s="25">
        <v>0</v>
      </c>
      <c r="E168" s="25">
        <f t="shared" si="18"/>
        <v>297465.5</v>
      </c>
      <c r="F168" s="26">
        <v>36</v>
      </c>
      <c r="G168" s="25">
        <f t="shared" si="19"/>
        <v>8262.930555555555</v>
      </c>
      <c r="I168" s="30"/>
      <c r="J168" s="30"/>
      <c r="K168" s="30"/>
      <c r="L168" s="30"/>
      <c r="M168" s="39"/>
    </row>
    <row r="169" spans="1:13" s="2" customFormat="1" ht="12.75">
      <c r="A169" s="68" t="s">
        <v>100</v>
      </c>
      <c r="B169" s="25">
        <v>311797.63</v>
      </c>
      <c r="C169" s="25">
        <v>50062.22</v>
      </c>
      <c r="D169" s="25">
        <v>0</v>
      </c>
      <c r="E169" s="25">
        <f t="shared" si="18"/>
        <v>311797.63</v>
      </c>
      <c r="F169" s="26">
        <v>36</v>
      </c>
      <c r="G169" s="25">
        <f t="shared" si="19"/>
        <v>8661.045277777777</v>
      </c>
      <c r="I169" s="30"/>
      <c r="J169" s="30"/>
      <c r="K169" s="30"/>
      <c r="L169" s="30"/>
      <c r="M169" s="39"/>
    </row>
    <row r="170" spans="1:13" s="2" customFormat="1" ht="12.75">
      <c r="A170" s="68" t="s">
        <v>230</v>
      </c>
      <c r="B170" s="25">
        <v>25348774</v>
      </c>
      <c r="C170" s="25">
        <v>185887</v>
      </c>
      <c r="D170" s="25">
        <v>247554.14</v>
      </c>
      <c r="E170" s="25">
        <f t="shared" si="18"/>
        <v>25596328.14</v>
      </c>
      <c r="F170" s="26">
        <v>2222</v>
      </c>
      <c r="G170" s="25">
        <f t="shared" si="19"/>
        <v>11519.499612961295</v>
      </c>
      <c r="I170" s="30"/>
      <c r="J170" s="30"/>
      <c r="K170" s="30"/>
      <c r="L170" s="30"/>
      <c r="M170" s="39"/>
    </row>
    <row r="171" spans="1:13" s="2" customFormat="1" ht="12.75">
      <c r="A171" s="68" t="s">
        <v>101</v>
      </c>
      <c r="B171" s="25">
        <v>205487.08</v>
      </c>
      <c r="C171" s="25">
        <v>0</v>
      </c>
      <c r="D171" s="25">
        <v>0</v>
      </c>
      <c r="E171" s="25">
        <f t="shared" si="18"/>
        <v>205487.08</v>
      </c>
      <c r="F171" s="26">
        <v>25</v>
      </c>
      <c r="G171" s="25">
        <f t="shared" si="19"/>
        <v>8219.483199999999</v>
      </c>
      <c r="I171" s="30"/>
      <c r="J171" s="30"/>
      <c r="K171" s="30"/>
      <c r="L171" s="30"/>
      <c r="M171" s="39"/>
    </row>
    <row r="172" spans="1:13" s="2" customFormat="1" ht="12.75">
      <c r="A172" s="68" t="s">
        <v>102</v>
      </c>
      <c r="B172" s="25">
        <v>520359</v>
      </c>
      <c r="C172" s="25">
        <v>127656</v>
      </c>
      <c r="D172" s="25">
        <v>0</v>
      </c>
      <c r="E172" s="25">
        <f t="shared" si="18"/>
        <v>520359</v>
      </c>
      <c r="F172" s="26">
        <v>58</v>
      </c>
      <c r="G172" s="25">
        <f t="shared" si="19"/>
        <v>8971.706896551725</v>
      </c>
      <c r="I172" s="30"/>
      <c r="J172" s="30"/>
      <c r="K172" s="30"/>
      <c r="L172" s="30"/>
      <c r="M172" s="39"/>
    </row>
    <row r="173" spans="1:13" s="2" customFormat="1" ht="12.75">
      <c r="A173" s="68" t="s">
        <v>231</v>
      </c>
      <c r="B173" s="25">
        <v>657736.17</v>
      </c>
      <c r="C173" s="25">
        <v>176222.56</v>
      </c>
      <c r="D173" s="25">
        <v>80313.31</v>
      </c>
      <c r="E173" s="25">
        <f t="shared" si="18"/>
        <v>738049.48</v>
      </c>
      <c r="F173" s="26">
        <v>98</v>
      </c>
      <c r="G173" s="25">
        <f t="shared" si="19"/>
        <v>7531.117142857142</v>
      </c>
      <c r="I173" s="30"/>
      <c r="J173" s="30"/>
      <c r="K173" s="30"/>
      <c r="L173" s="30"/>
      <c r="M173" s="39"/>
    </row>
    <row r="174" spans="1:13" s="2" customFormat="1" ht="12.75">
      <c r="A174" s="68" t="s">
        <v>103</v>
      </c>
      <c r="B174" s="25">
        <v>2250496.74</v>
      </c>
      <c r="C174" s="25">
        <v>24244.04</v>
      </c>
      <c r="D174" s="25">
        <v>0</v>
      </c>
      <c r="E174" s="25">
        <f t="shared" si="18"/>
        <v>2250496.74</v>
      </c>
      <c r="F174" s="26">
        <v>227</v>
      </c>
      <c r="G174" s="25">
        <f t="shared" si="19"/>
        <v>9914.082555066081</v>
      </c>
      <c r="I174" s="30"/>
      <c r="J174" s="30"/>
      <c r="K174" s="30"/>
      <c r="L174" s="30"/>
      <c r="M174" s="39"/>
    </row>
    <row r="175" spans="1:13" s="2" customFormat="1" ht="12.75">
      <c r="A175" s="68" t="s">
        <v>232</v>
      </c>
      <c r="B175" s="25">
        <v>25613.54</v>
      </c>
      <c r="C175" s="25">
        <v>17897.14</v>
      </c>
      <c r="D175" s="25">
        <v>0</v>
      </c>
      <c r="E175" s="25">
        <f t="shared" si="18"/>
        <v>25613.54</v>
      </c>
      <c r="F175" s="26">
        <v>5</v>
      </c>
      <c r="G175" s="25">
        <f t="shared" si="19"/>
        <v>5122.7080000000005</v>
      </c>
      <c r="I175" s="30"/>
      <c r="J175" s="30"/>
      <c r="K175" s="30"/>
      <c r="L175" s="30"/>
      <c r="M175" s="39"/>
    </row>
    <row r="176" spans="1:13" s="2" customFormat="1" ht="12.75">
      <c r="A176" s="68" t="s">
        <v>104</v>
      </c>
      <c r="B176" s="25">
        <v>264746</v>
      </c>
      <c r="C176" s="25">
        <v>167848</v>
      </c>
      <c r="D176" s="25">
        <v>0</v>
      </c>
      <c r="E176" s="25">
        <f t="shared" si="18"/>
        <v>264746</v>
      </c>
      <c r="F176" s="26">
        <v>43</v>
      </c>
      <c r="G176" s="25">
        <f t="shared" si="19"/>
        <v>6156.883720930233</v>
      </c>
      <c r="I176" s="30"/>
      <c r="J176" s="30"/>
      <c r="K176" s="30"/>
      <c r="L176" s="30"/>
      <c r="M176" s="39"/>
    </row>
    <row r="177" spans="1:13" s="2" customFormat="1" ht="12.75">
      <c r="A177" s="68" t="s">
        <v>105</v>
      </c>
      <c r="B177" s="25">
        <v>558360.48</v>
      </c>
      <c r="C177" s="25">
        <v>0</v>
      </c>
      <c r="D177" s="25">
        <v>0</v>
      </c>
      <c r="E177" s="25">
        <f t="shared" si="18"/>
        <v>558360.48</v>
      </c>
      <c r="F177" s="26">
        <v>69</v>
      </c>
      <c r="G177" s="25">
        <f t="shared" si="19"/>
        <v>8092.180869565217</v>
      </c>
      <c r="I177" s="30"/>
      <c r="J177" s="30"/>
      <c r="K177" s="30"/>
      <c r="L177" s="30"/>
      <c r="M177" s="39"/>
    </row>
    <row r="178" spans="1:13" s="2" customFormat="1" ht="12.75">
      <c r="A178" s="68" t="s">
        <v>106</v>
      </c>
      <c r="B178" s="25">
        <v>979036.64</v>
      </c>
      <c r="C178" s="25">
        <v>124724.34</v>
      </c>
      <c r="D178" s="25">
        <v>280653</v>
      </c>
      <c r="E178" s="25">
        <f t="shared" si="18"/>
        <v>1259689.6400000001</v>
      </c>
      <c r="F178" s="26">
        <v>177</v>
      </c>
      <c r="G178" s="25">
        <f t="shared" si="19"/>
        <v>7116.890621468927</v>
      </c>
      <c r="I178" s="30"/>
      <c r="J178" s="30"/>
      <c r="K178" s="30"/>
      <c r="L178" s="30"/>
      <c r="M178" s="39"/>
    </row>
    <row r="179" spans="1:13" s="2" customFormat="1" ht="12.75">
      <c r="A179" s="68" t="s">
        <v>107</v>
      </c>
      <c r="B179" s="25">
        <v>812242.28</v>
      </c>
      <c r="C179" s="25">
        <v>118206.47</v>
      </c>
      <c r="D179" s="25">
        <v>0</v>
      </c>
      <c r="E179" s="25">
        <f t="shared" si="18"/>
        <v>812242.28</v>
      </c>
      <c r="F179" s="26">
        <v>109</v>
      </c>
      <c r="G179" s="25">
        <f t="shared" si="19"/>
        <v>7451.764036697248</v>
      </c>
      <c r="I179" s="30"/>
      <c r="J179" s="30"/>
      <c r="K179" s="30"/>
      <c r="L179" s="30"/>
      <c r="M179" s="39"/>
    </row>
    <row r="180" spans="1:13" s="2" customFormat="1" ht="12.75">
      <c r="A180" s="68" t="s">
        <v>108</v>
      </c>
      <c r="B180" s="25">
        <v>17107.89</v>
      </c>
      <c r="C180" s="25">
        <v>8266.93</v>
      </c>
      <c r="D180" s="25">
        <v>40421.78</v>
      </c>
      <c r="E180" s="25">
        <f t="shared" si="18"/>
        <v>57529.67</v>
      </c>
      <c r="F180" s="26">
        <v>14</v>
      </c>
      <c r="G180" s="25">
        <f t="shared" si="19"/>
        <v>4109.262142857143</v>
      </c>
      <c r="I180" s="30"/>
      <c r="J180" s="30"/>
      <c r="K180" s="30"/>
      <c r="L180" s="30"/>
      <c r="M180" s="39"/>
    </row>
    <row r="181" spans="1:13" s="2" customFormat="1" ht="12.75">
      <c r="A181" s="68" t="s">
        <v>109</v>
      </c>
      <c r="B181" s="25">
        <v>353385.01</v>
      </c>
      <c r="C181" s="25">
        <v>0</v>
      </c>
      <c r="D181" s="25">
        <v>0</v>
      </c>
      <c r="E181" s="25">
        <f t="shared" si="18"/>
        <v>353385.01</v>
      </c>
      <c r="F181" s="26">
        <v>42</v>
      </c>
      <c r="G181" s="25">
        <f t="shared" si="19"/>
        <v>8413.92880952381</v>
      </c>
      <c r="I181" s="30"/>
      <c r="J181" s="30"/>
      <c r="K181" s="30"/>
      <c r="L181" s="30"/>
      <c r="M181" s="39"/>
    </row>
    <row r="182" spans="1:13" s="2" customFormat="1" ht="12.75">
      <c r="A182" s="68" t="s">
        <v>252</v>
      </c>
      <c r="B182" s="25">
        <v>527777.64</v>
      </c>
      <c r="C182" s="25">
        <v>164165.2</v>
      </c>
      <c r="D182" s="25">
        <v>0</v>
      </c>
      <c r="E182" s="25">
        <f t="shared" si="18"/>
        <v>527777.64</v>
      </c>
      <c r="F182" s="26">
        <v>69</v>
      </c>
      <c r="G182" s="25">
        <f t="shared" si="19"/>
        <v>7648.951304347826</v>
      </c>
      <c r="I182" s="30"/>
      <c r="J182" s="30"/>
      <c r="K182" s="30"/>
      <c r="L182" s="30"/>
      <c r="M182" s="39"/>
    </row>
    <row r="183" spans="1:13" s="2" customFormat="1" ht="12.75">
      <c r="A183" s="68" t="s">
        <v>110</v>
      </c>
      <c r="B183" s="25">
        <v>381625.49</v>
      </c>
      <c r="C183" s="25">
        <v>90466.93</v>
      </c>
      <c r="D183" s="25">
        <v>0</v>
      </c>
      <c r="E183" s="25">
        <f t="shared" si="18"/>
        <v>381625.49</v>
      </c>
      <c r="F183" s="26">
        <v>66</v>
      </c>
      <c r="G183" s="25">
        <f t="shared" si="19"/>
        <v>5782.204393939393</v>
      </c>
      <c r="I183" s="30"/>
      <c r="J183" s="30"/>
      <c r="K183" s="30"/>
      <c r="L183" s="30"/>
      <c r="M183" s="39"/>
    </row>
    <row r="184" spans="1:13" s="2" customFormat="1" ht="12.75">
      <c r="A184" s="68" t="s">
        <v>111</v>
      </c>
      <c r="B184" s="25">
        <v>177587.42</v>
      </c>
      <c r="C184" s="25">
        <v>0</v>
      </c>
      <c r="D184" s="25">
        <v>0</v>
      </c>
      <c r="E184" s="25">
        <f t="shared" si="18"/>
        <v>177587.42</v>
      </c>
      <c r="F184" s="26">
        <v>24</v>
      </c>
      <c r="G184" s="25">
        <f t="shared" si="19"/>
        <v>7399.475833333334</v>
      </c>
      <c r="I184" s="30"/>
      <c r="J184" s="30"/>
      <c r="K184" s="30"/>
      <c r="L184" s="30"/>
      <c r="M184" s="39"/>
    </row>
    <row r="185" spans="1:13" s="2" customFormat="1" ht="12.75">
      <c r="A185" s="68" t="s">
        <v>112</v>
      </c>
      <c r="B185" s="25">
        <v>597445.42</v>
      </c>
      <c r="C185" s="25">
        <v>140578.36</v>
      </c>
      <c r="D185" s="25">
        <v>312047.21</v>
      </c>
      <c r="E185" s="25">
        <f t="shared" si="18"/>
        <v>909492.6300000001</v>
      </c>
      <c r="F185" s="26">
        <v>98</v>
      </c>
      <c r="G185" s="25">
        <f t="shared" si="19"/>
        <v>9280.537040816327</v>
      </c>
      <c r="I185" s="30"/>
      <c r="J185" s="30"/>
      <c r="K185" s="30"/>
      <c r="L185" s="30"/>
      <c r="M185" s="39"/>
    </row>
    <row r="186" spans="1:13" s="2" customFormat="1" ht="12.75">
      <c r="A186" s="68" t="s">
        <v>113</v>
      </c>
      <c r="B186" s="25">
        <v>227625.05</v>
      </c>
      <c r="C186" s="25">
        <v>8216.83</v>
      </c>
      <c r="D186" s="25">
        <v>0</v>
      </c>
      <c r="E186" s="25">
        <f t="shared" si="18"/>
        <v>227625.05</v>
      </c>
      <c r="F186" s="26">
        <v>21</v>
      </c>
      <c r="G186" s="25">
        <f t="shared" si="19"/>
        <v>10839.288095238095</v>
      </c>
      <c r="I186" s="30"/>
      <c r="J186" s="30"/>
      <c r="K186" s="30"/>
      <c r="L186" s="30"/>
      <c r="M186" s="39"/>
    </row>
    <row r="187" spans="1:13" s="2" customFormat="1" ht="12.75">
      <c r="A187" s="68" t="s">
        <v>114</v>
      </c>
      <c r="B187" s="25">
        <v>3542410.91</v>
      </c>
      <c r="C187" s="25">
        <v>538060.59</v>
      </c>
      <c r="D187" s="25">
        <v>581229</v>
      </c>
      <c r="E187" s="25">
        <f t="shared" si="18"/>
        <v>4123639.91</v>
      </c>
      <c r="F187" s="26">
        <v>459</v>
      </c>
      <c r="G187" s="25">
        <f>E187/F187</f>
        <v>8983.96494553377</v>
      </c>
      <c r="I187" s="30"/>
      <c r="J187" s="30"/>
      <c r="K187" s="30"/>
      <c r="L187" s="30"/>
      <c r="M187" s="39"/>
    </row>
    <row r="188" spans="1:13" s="2" customFormat="1" ht="12.75">
      <c r="A188" s="68" t="s">
        <v>115</v>
      </c>
      <c r="B188" s="25">
        <v>492408.57</v>
      </c>
      <c r="C188" s="25">
        <v>0</v>
      </c>
      <c r="D188" s="25">
        <v>0</v>
      </c>
      <c r="E188" s="25">
        <f t="shared" si="18"/>
        <v>492408.57</v>
      </c>
      <c r="F188" s="26">
        <v>48</v>
      </c>
      <c r="G188" s="25">
        <f t="shared" si="19"/>
        <v>10258.511875</v>
      </c>
      <c r="I188" s="30"/>
      <c r="J188" s="30"/>
      <c r="K188" s="30"/>
      <c r="L188" s="30"/>
      <c r="M188" s="39"/>
    </row>
    <row r="189" spans="1:13" s="2" customFormat="1" ht="12.75">
      <c r="A189" s="68" t="s">
        <v>254</v>
      </c>
      <c r="B189" s="25">
        <v>163867.81</v>
      </c>
      <c r="C189" s="25">
        <v>118497.92</v>
      </c>
      <c r="D189" s="25">
        <v>106374.51</v>
      </c>
      <c r="E189" s="25">
        <f t="shared" si="18"/>
        <v>270242.32</v>
      </c>
      <c r="F189" s="26">
        <v>25</v>
      </c>
      <c r="G189" s="25">
        <f t="shared" si="19"/>
        <v>10809.6928</v>
      </c>
      <c r="I189" s="30"/>
      <c r="J189" s="30"/>
      <c r="K189" s="30"/>
      <c r="L189" s="30"/>
      <c r="M189" s="39"/>
    </row>
    <row r="190" spans="1:13" s="2" customFormat="1" ht="12.75">
      <c r="A190" s="68" t="s">
        <v>116</v>
      </c>
      <c r="B190" s="25">
        <v>756640.11</v>
      </c>
      <c r="C190" s="25">
        <v>102043.12</v>
      </c>
      <c r="D190" s="25">
        <v>0</v>
      </c>
      <c r="E190" s="25">
        <f t="shared" si="18"/>
        <v>756640.11</v>
      </c>
      <c r="F190" s="101">
        <v>74</v>
      </c>
      <c r="G190" s="27">
        <f t="shared" si="19"/>
        <v>10224.866351351351</v>
      </c>
      <c r="I190" s="30"/>
      <c r="J190" s="30"/>
      <c r="K190" s="30"/>
      <c r="L190" s="30"/>
      <c r="M190" s="39"/>
    </row>
    <row r="191" spans="1:11" s="3" customFormat="1" ht="13.5" customHeight="1">
      <c r="A191" s="83" t="s">
        <v>258</v>
      </c>
      <c r="B191" s="103" t="s">
        <v>214</v>
      </c>
      <c r="C191" s="104"/>
      <c r="D191" s="105"/>
      <c r="E191" s="106" t="s">
        <v>19</v>
      </c>
      <c r="F191" s="102" t="s">
        <v>1</v>
      </c>
      <c r="G191" s="102" t="s">
        <v>2</v>
      </c>
      <c r="H191" s="17"/>
      <c r="I191" s="1"/>
      <c r="J191" s="2"/>
      <c r="K191" s="2"/>
    </row>
    <row r="192" spans="1:11" s="5" customFormat="1" ht="75" customHeight="1">
      <c r="A192" s="85" t="s">
        <v>9</v>
      </c>
      <c r="B192" s="91" t="s">
        <v>215</v>
      </c>
      <c r="C192" s="92" t="s">
        <v>255</v>
      </c>
      <c r="D192" s="93" t="s">
        <v>216</v>
      </c>
      <c r="E192" s="107"/>
      <c r="F192" s="102"/>
      <c r="G192" s="102"/>
      <c r="H192" s="4"/>
      <c r="I192" s="4"/>
      <c r="J192" s="2"/>
      <c r="K192" s="2"/>
    </row>
    <row r="193" spans="1:13" s="2" customFormat="1" ht="12.75">
      <c r="A193" s="100" t="s">
        <v>117</v>
      </c>
      <c r="B193" s="23">
        <v>328840.31</v>
      </c>
      <c r="C193" s="23">
        <v>6133.44</v>
      </c>
      <c r="D193" s="23">
        <v>0</v>
      </c>
      <c r="E193" s="23">
        <f t="shared" si="18"/>
        <v>328840.31</v>
      </c>
      <c r="F193" s="24">
        <v>42</v>
      </c>
      <c r="G193" s="23">
        <f t="shared" si="19"/>
        <v>7829.53119047619</v>
      </c>
      <c r="I193" s="30"/>
      <c r="J193" s="30"/>
      <c r="K193" s="30"/>
      <c r="L193" s="30"/>
      <c r="M193" s="39"/>
    </row>
    <row r="194" spans="1:13" s="2" customFormat="1" ht="12.75">
      <c r="A194" s="68" t="s">
        <v>118</v>
      </c>
      <c r="B194" s="25">
        <v>484069.6</v>
      </c>
      <c r="C194" s="25">
        <v>47842.61</v>
      </c>
      <c r="D194" s="25">
        <v>0</v>
      </c>
      <c r="E194" s="25">
        <f t="shared" si="18"/>
        <v>484069.6</v>
      </c>
      <c r="F194" s="26">
        <v>80</v>
      </c>
      <c r="G194" s="25">
        <f t="shared" si="19"/>
        <v>6050.87</v>
      </c>
      <c r="I194" s="30"/>
      <c r="J194" s="30"/>
      <c r="K194" s="30"/>
      <c r="L194" s="30"/>
      <c r="M194" s="39"/>
    </row>
    <row r="195" spans="1:13" s="2" customFormat="1" ht="12.75">
      <c r="A195" s="68" t="s">
        <v>119</v>
      </c>
      <c r="B195" s="25">
        <v>156301.39</v>
      </c>
      <c r="C195" s="25">
        <v>0</v>
      </c>
      <c r="D195" s="25">
        <v>0</v>
      </c>
      <c r="E195" s="25">
        <f t="shared" si="18"/>
        <v>156301.39</v>
      </c>
      <c r="F195" s="26">
        <v>18</v>
      </c>
      <c r="G195" s="25">
        <f t="shared" si="19"/>
        <v>8683.410555555556</v>
      </c>
      <c r="I195" s="30"/>
      <c r="J195" s="30"/>
      <c r="K195" s="30"/>
      <c r="L195" s="30"/>
      <c r="M195" s="39"/>
    </row>
    <row r="196" spans="1:13" s="2" customFormat="1" ht="12.75">
      <c r="A196" s="68" t="s">
        <v>120</v>
      </c>
      <c r="B196" s="25">
        <v>477110.93</v>
      </c>
      <c r="C196" s="25">
        <v>385883.68</v>
      </c>
      <c r="D196" s="25">
        <v>359302.79</v>
      </c>
      <c r="E196" s="25">
        <f t="shared" si="18"/>
        <v>836413.72</v>
      </c>
      <c r="F196" s="26">
        <v>62</v>
      </c>
      <c r="G196" s="25">
        <f t="shared" si="19"/>
        <v>13490.543870967742</v>
      </c>
      <c r="I196" s="30"/>
      <c r="J196" s="30"/>
      <c r="K196" s="30"/>
      <c r="L196" s="30"/>
      <c r="M196" s="39"/>
    </row>
    <row r="197" spans="1:13" s="2" customFormat="1" ht="12.75">
      <c r="A197" s="68" t="s">
        <v>121</v>
      </c>
      <c r="B197" s="25">
        <v>276806.24</v>
      </c>
      <c r="C197" s="25">
        <v>0</v>
      </c>
      <c r="D197" s="25">
        <v>0</v>
      </c>
      <c r="E197" s="25">
        <f t="shared" si="18"/>
        <v>276806.24</v>
      </c>
      <c r="F197" s="26">
        <v>38</v>
      </c>
      <c r="G197" s="25">
        <f t="shared" si="19"/>
        <v>7284.374736842105</v>
      </c>
      <c r="I197" s="30"/>
      <c r="J197" s="30"/>
      <c r="K197" s="30"/>
      <c r="L197" s="30"/>
      <c r="M197" s="39"/>
    </row>
    <row r="198" spans="1:13" s="2" customFormat="1" ht="12.75">
      <c r="A198" s="68" t="s">
        <v>122</v>
      </c>
      <c r="B198" s="25">
        <v>142295.71</v>
      </c>
      <c r="C198" s="25">
        <v>113858.9</v>
      </c>
      <c r="D198" s="25">
        <v>0</v>
      </c>
      <c r="E198" s="25">
        <f t="shared" si="18"/>
        <v>142295.71</v>
      </c>
      <c r="F198" s="26">
        <v>16</v>
      </c>
      <c r="G198" s="25">
        <f t="shared" si="19"/>
        <v>8893.481875</v>
      </c>
      <c r="I198" s="30"/>
      <c r="J198" s="30"/>
      <c r="K198" s="30"/>
      <c r="L198" s="30"/>
      <c r="M198" s="39"/>
    </row>
    <row r="199" spans="1:13" s="2" customFormat="1" ht="12.75">
      <c r="A199" s="68" t="s">
        <v>123</v>
      </c>
      <c r="B199" s="25">
        <v>238529.44</v>
      </c>
      <c r="C199" s="25">
        <v>0</v>
      </c>
      <c r="D199" s="25">
        <v>0</v>
      </c>
      <c r="E199" s="25">
        <f t="shared" si="18"/>
        <v>238529.44</v>
      </c>
      <c r="F199" s="26">
        <v>34</v>
      </c>
      <c r="G199" s="25">
        <f t="shared" si="19"/>
        <v>7015.571764705883</v>
      </c>
      <c r="I199" s="30"/>
      <c r="J199" s="30"/>
      <c r="K199" s="30"/>
      <c r="L199" s="30"/>
      <c r="M199" s="39"/>
    </row>
    <row r="200" spans="1:13" s="2" customFormat="1" ht="12.75">
      <c r="A200" s="68" t="s">
        <v>124</v>
      </c>
      <c r="B200" s="25">
        <v>399069.76</v>
      </c>
      <c r="C200" s="25">
        <v>80896.5</v>
      </c>
      <c r="D200" s="25">
        <v>0</v>
      </c>
      <c r="E200" s="25">
        <f t="shared" si="18"/>
        <v>399069.76</v>
      </c>
      <c r="F200" s="26">
        <v>56</v>
      </c>
      <c r="G200" s="25">
        <f t="shared" si="19"/>
        <v>7126.245714285715</v>
      </c>
      <c r="I200" s="30"/>
      <c r="J200" s="30"/>
      <c r="K200" s="30"/>
      <c r="L200" s="30"/>
      <c r="M200" s="39"/>
    </row>
    <row r="201" spans="1:13" s="2" customFormat="1" ht="12.75">
      <c r="A201" s="68" t="s">
        <v>125</v>
      </c>
      <c r="B201" s="25">
        <v>1015788.09</v>
      </c>
      <c r="C201" s="25">
        <v>214947.51</v>
      </c>
      <c r="D201" s="25">
        <v>0</v>
      </c>
      <c r="E201" s="25">
        <f t="shared" si="18"/>
        <v>1015788.09</v>
      </c>
      <c r="F201" s="26">
        <v>113</v>
      </c>
      <c r="G201" s="25">
        <f t="shared" si="19"/>
        <v>8989.275132743363</v>
      </c>
      <c r="I201" s="30"/>
      <c r="J201" s="30"/>
      <c r="K201" s="30"/>
      <c r="L201" s="30"/>
      <c r="M201" s="39"/>
    </row>
    <row r="202" spans="1:13" s="2" customFormat="1" ht="12.75">
      <c r="A202" s="68" t="s">
        <v>126</v>
      </c>
      <c r="B202" s="25">
        <v>320566.85</v>
      </c>
      <c r="C202" s="25">
        <v>65892.15</v>
      </c>
      <c r="D202" s="25">
        <v>0</v>
      </c>
      <c r="E202" s="25">
        <f t="shared" si="18"/>
        <v>320566.85</v>
      </c>
      <c r="F202" s="26">
        <v>42</v>
      </c>
      <c r="G202" s="25">
        <f t="shared" si="19"/>
        <v>7632.544047619047</v>
      </c>
      <c r="I202" s="30"/>
      <c r="J202" s="30"/>
      <c r="K202" s="30"/>
      <c r="L202" s="30"/>
      <c r="M202" s="39"/>
    </row>
    <row r="203" spans="1:13" s="2" customFormat="1" ht="12.75">
      <c r="A203" s="68" t="s">
        <v>127</v>
      </c>
      <c r="B203" s="25">
        <v>171145</v>
      </c>
      <c r="C203" s="25">
        <v>0</v>
      </c>
      <c r="D203" s="25">
        <v>0</v>
      </c>
      <c r="E203" s="25">
        <f t="shared" si="18"/>
        <v>171145</v>
      </c>
      <c r="F203" s="26">
        <v>29</v>
      </c>
      <c r="G203" s="25">
        <f t="shared" si="19"/>
        <v>5901.551724137931</v>
      </c>
      <c r="I203" s="30"/>
      <c r="J203" s="30"/>
      <c r="K203" s="30"/>
      <c r="L203" s="30"/>
      <c r="M203" s="39"/>
    </row>
    <row r="204" spans="1:13" s="2" customFormat="1" ht="12.75">
      <c r="A204" s="68" t="s">
        <v>128</v>
      </c>
      <c r="B204" s="25">
        <v>323153.36</v>
      </c>
      <c r="C204" s="25">
        <v>0</v>
      </c>
      <c r="D204" s="25">
        <v>0</v>
      </c>
      <c r="E204" s="25">
        <f t="shared" si="18"/>
        <v>323153.36</v>
      </c>
      <c r="F204" s="26">
        <v>42</v>
      </c>
      <c r="G204" s="25">
        <f t="shared" si="19"/>
        <v>7694.127619047618</v>
      </c>
      <c r="I204" s="30"/>
      <c r="J204" s="30"/>
      <c r="K204" s="30"/>
      <c r="L204" s="30"/>
      <c r="M204" s="39"/>
    </row>
    <row r="205" spans="1:13" s="2" customFormat="1" ht="12.75">
      <c r="A205" s="68" t="s">
        <v>129</v>
      </c>
      <c r="B205" s="25">
        <v>257759.9</v>
      </c>
      <c r="C205" s="25">
        <v>0</v>
      </c>
      <c r="D205" s="25">
        <v>0</v>
      </c>
      <c r="E205" s="25">
        <f t="shared" si="18"/>
        <v>257759.9</v>
      </c>
      <c r="F205" s="26">
        <v>42</v>
      </c>
      <c r="G205" s="25">
        <f>E205/F205</f>
        <v>6137.140476190476</v>
      </c>
      <c r="I205" s="30"/>
      <c r="J205" s="30"/>
      <c r="K205" s="30"/>
      <c r="L205" s="30"/>
      <c r="M205" s="39"/>
    </row>
    <row r="206" spans="1:13" s="2" customFormat="1" ht="21">
      <c r="A206" s="68" t="s">
        <v>265</v>
      </c>
      <c r="B206" s="25">
        <v>1765795.92</v>
      </c>
      <c r="C206" s="25">
        <v>80958.51</v>
      </c>
      <c r="D206" s="25">
        <v>0</v>
      </c>
      <c r="E206" s="25">
        <f t="shared" si="18"/>
        <v>1765795.92</v>
      </c>
      <c r="F206" s="26">
        <v>180</v>
      </c>
      <c r="G206" s="25">
        <f t="shared" si="19"/>
        <v>9809.977333333332</v>
      </c>
      <c r="I206" s="30"/>
      <c r="J206" s="30"/>
      <c r="K206" s="30"/>
      <c r="L206" s="30"/>
      <c r="M206" s="39"/>
    </row>
    <row r="207" spans="1:13" s="2" customFormat="1" ht="12.75">
      <c r="A207" s="68" t="s">
        <v>264</v>
      </c>
      <c r="B207" s="25">
        <v>1376732.61</v>
      </c>
      <c r="C207" s="25">
        <v>284404.65</v>
      </c>
      <c r="D207" s="25">
        <v>422644.45</v>
      </c>
      <c r="E207" s="25">
        <f t="shared" si="18"/>
        <v>1799377.06</v>
      </c>
      <c r="F207" s="26">
        <v>159</v>
      </c>
      <c r="G207" s="25">
        <f t="shared" si="19"/>
        <v>11316.836855345913</v>
      </c>
      <c r="I207" s="30"/>
      <c r="J207" s="30"/>
      <c r="K207" s="30"/>
      <c r="L207" s="30"/>
      <c r="M207" s="39"/>
    </row>
    <row r="208" spans="1:13" s="2" customFormat="1" ht="12.75">
      <c r="A208" s="68" t="s">
        <v>130</v>
      </c>
      <c r="B208" s="25">
        <v>725034.39</v>
      </c>
      <c r="C208" s="25">
        <v>0</v>
      </c>
      <c r="D208" s="25">
        <v>0</v>
      </c>
      <c r="E208" s="25">
        <f t="shared" si="18"/>
        <v>725034.39</v>
      </c>
      <c r="F208" s="26">
        <v>90</v>
      </c>
      <c r="G208" s="25">
        <f t="shared" si="19"/>
        <v>8055.937666666667</v>
      </c>
      <c r="I208" s="30"/>
      <c r="J208" s="30"/>
      <c r="K208" s="30"/>
      <c r="L208" s="30"/>
      <c r="M208" s="39"/>
    </row>
    <row r="209" spans="1:13" s="2" customFormat="1" ht="12.75">
      <c r="A209" s="68" t="s">
        <v>131</v>
      </c>
      <c r="B209" s="25">
        <v>359064.79</v>
      </c>
      <c r="C209" s="25">
        <v>0</v>
      </c>
      <c r="D209" s="25">
        <v>0</v>
      </c>
      <c r="E209" s="25">
        <f t="shared" si="18"/>
        <v>359064.79</v>
      </c>
      <c r="F209" s="26">
        <v>53</v>
      </c>
      <c r="G209" s="25">
        <f t="shared" si="19"/>
        <v>6774.807358490566</v>
      </c>
      <c r="I209" s="30"/>
      <c r="J209" s="30"/>
      <c r="K209" s="30"/>
      <c r="L209" s="30"/>
      <c r="M209" s="39"/>
    </row>
    <row r="210" spans="1:13" s="2" customFormat="1" ht="12.75">
      <c r="A210" s="68" t="s">
        <v>262</v>
      </c>
      <c r="B210" s="25">
        <v>597354.94</v>
      </c>
      <c r="C210" s="25">
        <v>9761.03</v>
      </c>
      <c r="D210" s="25">
        <v>20981.08</v>
      </c>
      <c r="E210" s="25">
        <f t="shared" si="18"/>
        <v>618336.0199999999</v>
      </c>
      <c r="F210" s="26">
        <v>78</v>
      </c>
      <c r="G210" s="25">
        <f t="shared" si="19"/>
        <v>7927.38487179487</v>
      </c>
      <c r="I210" s="30"/>
      <c r="J210" s="30"/>
      <c r="K210" s="30"/>
      <c r="L210" s="30"/>
      <c r="M210" s="39"/>
    </row>
    <row r="211" spans="1:13" s="2" customFormat="1" ht="12.75">
      <c r="A211" s="68" t="s">
        <v>132</v>
      </c>
      <c r="B211" s="25">
        <v>325527.72</v>
      </c>
      <c r="C211" s="25">
        <v>27219.96</v>
      </c>
      <c r="D211" s="25">
        <v>0</v>
      </c>
      <c r="E211" s="25">
        <f t="shared" si="18"/>
        <v>325527.72</v>
      </c>
      <c r="F211" s="26">
        <v>36</v>
      </c>
      <c r="G211" s="25">
        <f t="shared" si="19"/>
        <v>9042.436666666666</v>
      </c>
      <c r="I211" s="30"/>
      <c r="J211" s="30"/>
      <c r="K211" s="30"/>
      <c r="L211" s="30"/>
      <c r="M211" s="39"/>
    </row>
    <row r="212" spans="1:13" s="2" customFormat="1" ht="12.75">
      <c r="A212" s="68" t="s">
        <v>133</v>
      </c>
      <c r="B212" s="25">
        <v>907371.16</v>
      </c>
      <c r="C212" s="25">
        <v>0</v>
      </c>
      <c r="D212" s="25">
        <v>0</v>
      </c>
      <c r="E212" s="25">
        <f t="shared" si="18"/>
        <v>907371.16</v>
      </c>
      <c r="F212" s="26">
        <v>124</v>
      </c>
      <c r="G212" s="25">
        <f>E212/F212</f>
        <v>7317.50935483871</v>
      </c>
      <c r="I212" s="30"/>
      <c r="J212" s="30"/>
      <c r="K212" s="30"/>
      <c r="L212" s="30"/>
      <c r="M212" s="39"/>
    </row>
    <row r="213" spans="1:13" s="3" customFormat="1" ht="14.25" customHeight="1">
      <c r="A213" s="69" t="s">
        <v>213</v>
      </c>
      <c r="B213" s="70">
        <f>SUM(B165:B212)</f>
        <v>51218563.85</v>
      </c>
      <c r="C213" s="70">
        <f>SUM(C165:C212)</f>
        <v>3564153.2499999986</v>
      </c>
      <c r="D213" s="70">
        <f>SUM(D165:D212)</f>
        <v>2451521.27</v>
      </c>
      <c r="E213" s="70">
        <f t="shared" si="18"/>
        <v>53670085.120000005</v>
      </c>
      <c r="F213" s="47">
        <f>SUM(F165:F212)</f>
        <v>5523</v>
      </c>
      <c r="G213" s="70">
        <f>E213/F213</f>
        <v>9717.560224515662</v>
      </c>
      <c r="H213" s="2"/>
      <c r="I213" s="36"/>
      <c r="J213" s="36"/>
      <c r="K213" s="33"/>
      <c r="L213" s="33"/>
      <c r="M213" s="36"/>
    </row>
    <row r="214" spans="1:10" s="2" customFormat="1" ht="12.75">
      <c r="A214" s="13" t="s">
        <v>242</v>
      </c>
      <c r="D214" s="30"/>
      <c r="J214" s="31"/>
    </row>
    <row r="215" spans="1:9" s="2" customFormat="1" ht="12.75">
      <c r="A215" s="13" t="s">
        <v>228</v>
      </c>
      <c r="I215" s="31"/>
    </row>
    <row r="216" spans="1:8" s="2" customFormat="1" ht="12.75">
      <c r="A216" s="13" t="s">
        <v>229</v>
      </c>
      <c r="H216" s="13"/>
    </row>
    <row r="217" spans="1:8" s="2" customFormat="1" ht="12.75">
      <c r="A217" s="16" t="s">
        <v>253</v>
      </c>
      <c r="F217" s="16"/>
      <c r="H217" s="13"/>
    </row>
    <row r="218" spans="1:8" s="3" customFormat="1" ht="12.75">
      <c r="A218" s="40" t="s">
        <v>266</v>
      </c>
      <c r="H218" s="40"/>
    </row>
    <row r="219" s="3" customFormat="1" ht="12.75">
      <c r="A219" s="40" t="s">
        <v>263</v>
      </c>
    </row>
    <row r="220" s="3" customFormat="1" ht="12.75">
      <c r="A220" s="40"/>
    </row>
    <row r="221" s="3" customFormat="1" ht="12.75">
      <c r="A221" s="41"/>
    </row>
    <row r="222" spans="1:10" s="3" customFormat="1" ht="12.75">
      <c r="A222" s="17" t="s">
        <v>152</v>
      </c>
      <c r="B222" s="17"/>
      <c r="C222" s="17"/>
      <c r="D222" s="17"/>
      <c r="E222" s="17"/>
      <c r="F222" s="17"/>
      <c r="G222" s="17"/>
      <c r="H222" s="17"/>
      <c r="I222" s="10"/>
      <c r="J222" s="11"/>
    </row>
    <row r="223" spans="1:10" s="12" customFormat="1" ht="18" customHeight="1">
      <c r="A223" s="17" t="s">
        <v>8</v>
      </c>
      <c r="B223" s="17"/>
      <c r="C223" s="17"/>
      <c r="D223" s="17"/>
      <c r="E223" s="17"/>
      <c r="F223" s="17"/>
      <c r="G223" s="17"/>
      <c r="H223" s="17"/>
      <c r="I223" s="10"/>
      <c r="J223" s="11"/>
    </row>
    <row r="224" spans="1:11" s="3" customFormat="1" ht="19.5" customHeight="1">
      <c r="A224" s="83"/>
      <c r="B224" s="103" t="s">
        <v>214</v>
      </c>
      <c r="C224" s="104"/>
      <c r="D224" s="105"/>
      <c r="E224" s="106" t="s">
        <v>19</v>
      </c>
      <c r="F224" s="102" t="s">
        <v>1</v>
      </c>
      <c r="G224" s="102" t="s">
        <v>2</v>
      </c>
      <c r="H224" s="17"/>
      <c r="I224" s="1"/>
      <c r="J224" s="2"/>
      <c r="K224" s="2"/>
    </row>
    <row r="225" spans="1:11" s="5" customFormat="1" ht="75" customHeight="1">
      <c r="A225" s="85" t="s">
        <v>9</v>
      </c>
      <c r="B225" s="91" t="s">
        <v>215</v>
      </c>
      <c r="C225" s="92" t="s">
        <v>255</v>
      </c>
      <c r="D225" s="93" t="s">
        <v>216</v>
      </c>
      <c r="E225" s="107"/>
      <c r="F225" s="102"/>
      <c r="G225" s="102"/>
      <c r="H225" s="4"/>
      <c r="I225" s="4"/>
      <c r="J225" s="2"/>
      <c r="K225" s="2"/>
    </row>
    <row r="226" spans="1:11" s="2" customFormat="1" ht="12.75">
      <c r="A226" s="100" t="s">
        <v>135</v>
      </c>
      <c r="B226" s="23">
        <v>399555.9093336157</v>
      </c>
      <c r="C226" s="23">
        <v>0</v>
      </c>
      <c r="D226" s="23">
        <v>0</v>
      </c>
      <c r="E226" s="23">
        <f aca="true" t="shared" si="20" ref="E226:E243">B226+D226</f>
        <v>399555.9093336157</v>
      </c>
      <c r="F226" s="24">
        <v>50</v>
      </c>
      <c r="G226" s="23">
        <f>E226/F226</f>
        <v>7991.118186672314</v>
      </c>
      <c r="I226" s="30"/>
      <c r="J226" s="37"/>
      <c r="K226" s="30"/>
    </row>
    <row r="227" spans="1:11" s="2" customFormat="1" ht="12.75">
      <c r="A227" s="68" t="s">
        <v>136</v>
      </c>
      <c r="B227" s="25">
        <v>219052.3008161052</v>
      </c>
      <c r="C227" s="25">
        <v>0</v>
      </c>
      <c r="D227" s="25">
        <v>0</v>
      </c>
      <c r="E227" s="25">
        <f t="shared" si="20"/>
        <v>219052.3008161052</v>
      </c>
      <c r="F227" s="26">
        <v>28</v>
      </c>
      <c r="G227" s="25">
        <f aca="true" t="shared" si="21" ref="G227:G242">E227/F227</f>
        <v>7823.296457718044</v>
      </c>
      <c r="I227" s="30"/>
      <c r="J227" s="37"/>
      <c r="K227" s="30"/>
    </row>
    <row r="228" spans="1:11" s="2" customFormat="1" ht="12.75">
      <c r="A228" s="68" t="s">
        <v>137</v>
      </c>
      <c r="B228" s="25">
        <v>423206.6073670407</v>
      </c>
      <c r="C228" s="25">
        <v>0</v>
      </c>
      <c r="D228" s="25">
        <v>0</v>
      </c>
      <c r="E228" s="25">
        <f t="shared" si="20"/>
        <v>423206.6073670407</v>
      </c>
      <c r="F228" s="26">
        <v>37</v>
      </c>
      <c r="G228" s="25">
        <f t="shared" si="21"/>
        <v>11438.016415325425</v>
      </c>
      <c r="I228" s="30"/>
      <c r="J228" s="37"/>
      <c r="K228" s="30"/>
    </row>
    <row r="229" spans="1:11" s="2" customFormat="1" ht="12.75">
      <c r="A229" s="68" t="s">
        <v>138</v>
      </c>
      <c r="B229" s="25">
        <v>730917.8346031338</v>
      </c>
      <c r="C229" s="25">
        <v>0</v>
      </c>
      <c r="D229" s="25">
        <v>0</v>
      </c>
      <c r="E229" s="25">
        <f t="shared" si="20"/>
        <v>730917.8346031338</v>
      </c>
      <c r="F229" s="26">
        <v>162</v>
      </c>
      <c r="G229" s="25">
        <f t="shared" si="21"/>
        <v>4511.83848520453</v>
      </c>
      <c r="I229" s="30"/>
      <c r="J229" s="37"/>
      <c r="K229" s="30"/>
    </row>
    <row r="230" spans="1:11" s="2" customFormat="1" ht="12.75">
      <c r="A230" s="68" t="s">
        <v>139</v>
      </c>
      <c r="B230" s="25">
        <v>224248.6198015256</v>
      </c>
      <c r="C230" s="25">
        <v>0</v>
      </c>
      <c r="D230" s="25">
        <v>0</v>
      </c>
      <c r="E230" s="25">
        <f t="shared" si="20"/>
        <v>224248.6198015256</v>
      </c>
      <c r="F230" s="26">
        <v>25</v>
      </c>
      <c r="G230" s="25">
        <f t="shared" si="21"/>
        <v>8969.944792061024</v>
      </c>
      <c r="I230" s="30"/>
      <c r="J230" s="37"/>
      <c r="K230" s="30"/>
    </row>
    <row r="231" spans="1:11" s="2" customFormat="1" ht="12.75">
      <c r="A231" s="68" t="s">
        <v>140</v>
      </c>
      <c r="B231" s="25">
        <v>516464.1820129837</v>
      </c>
      <c r="C231" s="25">
        <v>25781.39</v>
      </c>
      <c r="D231" s="25">
        <v>0</v>
      </c>
      <c r="E231" s="25">
        <f t="shared" si="20"/>
        <v>516464.1820129837</v>
      </c>
      <c r="F231" s="26">
        <v>75</v>
      </c>
      <c r="G231" s="25">
        <f t="shared" si="21"/>
        <v>6886.189093506449</v>
      </c>
      <c r="I231" s="30"/>
      <c r="J231" s="37"/>
      <c r="K231" s="30"/>
    </row>
    <row r="232" spans="1:11" s="2" customFormat="1" ht="12.75">
      <c r="A232" s="68" t="s">
        <v>141</v>
      </c>
      <c r="B232" s="25">
        <v>5804493.753589344</v>
      </c>
      <c r="C232" s="25">
        <v>0</v>
      </c>
      <c r="D232" s="25">
        <v>0</v>
      </c>
      <c r="E232" s="25">
        <f t="shared" si="20"/>
        <v>5804493.753589344</v>
      </c>
      <c r="F232" s="26">
        <v>718</v>
      </c>
      <c r="G232" s="25">
        <f t="shared" si="21"/>
        <v>8084.253138703822</v>
      </c>
      <c r="I232" s="30"/>
      <c r="J232" s="37"/>
      <c r="K232" s="30"/>
    </row>
    <row r="233" spans="1:11" s="2" customFormat="1" ht="12.75">
      <c r="A233" s="68" t="s">
        <v>259</v>
      </c>
      <c r="B233" s="25">
        <v>13297.06</v>
      </c>
      <c r="C233" s="25">
        <v>10329.14</v>
      </c>
      <c r="D233" s="25">
        <v>30370.894554994913</v>
      </c>
      <c r="E233" s="25">
        <f t="shared" si="20"/>
        <v>43667.95455499491</v>
      </c>
      <c r="F233" s="26">
        <v>12</v>
      </c>
      <c r="G233" s="25">
        <f t="shared" si="21"/>
        <v>3638.9962129162427</v>
      </c>
      <c r="H233" s="30"/>
      <c r="I233" s="30"/>
      <c r="J233" s="37"/>
      <c r="K233" s="30"/>
    </row>
    <row r="234" spans="1:11" s="2" customFormat="1" ht="12.75">
      <c r="A234" s="68" t="s">
        <v>142</v>
      </c>
      <c r="B234" s="25">
        <v>116073.14</v>
      </c>
      <c r="C234" s="25">
        <v>0</v>
      </c>
      <c r="D234" s="25">
        <v>0</v>
      </c>
      <c r="E234" s="25">
        <f t="shared" si="20"/>
        <v>116073.14</v>
      </c>
      <c r="F234" s="26">
        <v>15</v>
      </c>
      <c r="G234" s="25">
        <f t="shared" si="21"/>
        <v>7738.209333333333</v>
      </c>
      <c r="I234" s="30"/>
      <c r="J234" s="37"/>
      <c r="K234" s="30"/>
    </row>
    <row r="235" spans="1:11" s="2" customFormat="1" ht="12.75">
      <c r="A235" s="68" t="s">
        <v>143</v>
      </c>
      <c r="B235" s="25">
        <v>168805.64</v>
      </c>
      <c r="C235" s="25">
        <v>5760</v>
      </c>
      <c r="D235" s="25">
        <v>0</v>
      </c>
      <c r="E235" s="25">
        <f t="shared" si="20"/>
        <v>168805.64</v>
      </c>
      <c r="F235" s="26">
        <v>25</v>
      </c>
      <c r="G235" s="25">
        <f t="shared" si="21"/>
        <v>6752.225600000001</v>
      </c>
      <c r="I235" s="30"/>
      <c r="J235" s="37"/>
      <c r="K235" s="30"/>
    </row>
    <row r="236" spans="1:11" s="2" customFormat="1" ht="12.75">
      <c r="A236" s="68" t="s">
        <v>144</v>
      </c>
      <c r="B236" s="25">
        <v>182134.26</v>
      </c>
      <c r="C236" s="25">
        <v>0</v>
      </c>
      <c r="D236" s="25">
        <v>0</v>
      </c>
      <c r="E236" s="25">
        <f t="shared" si="20"/>
        <v>182134.26</v>
      </c>
      <c r="F236" s="26">
        <v>17</v>
      </c>
      <c r="G236" s="25">
        <f t="shared" si="21"/>
        <v>10713.78</v>
      </c>
      <c r="I236" s="30"/>
      <c r="J236" s="37"/>
      <c r="K236" s="30"/>
    </row>
    <row r="237" spans="1:11" s="2" customFormat="1" ht="12.75">
      <c r="A237" s="68" t="s">
        <v>260</v>
      </c>
      <c r="B237" s="25">
        <v>244763.89495134458</v>
      </c>
      <c r="C237" s="25">
        <v>0</v>
      </c>
      <c r="D237" s="25">
        <v>0</v>
      </c>
      <c r="E237" s="25">
        <f t="shared" si="20"/>
        <v>244763.89495134458</v>
      </c>
      <c r="F237" s="26">
        <v>27</v>
      </c>
      <c r="G237" s="25">
        <f t="shared" si="21"/>
        <v>9065.329442642393</v>
      </c>
      <c r="I237" s="30"/>
      <c r="J237" s="37"/>
      <c r="K237" s="30"/>
    </row>
    <row r="238" spans="1:11" s="2" customFormat="1" ht="12.75">
      <c r="A238" s="68" t="s">
        <v>145</v>
      </c>
      <c r="B238" s="25">
        <v>500684</v>
      </c>
      <c r="C238" s="25">
        <v>0</v>
      </c>
      <c r="D238" s="25">
        <v>0</v>
      </c>
      <c r="E238" s="25">
        <f t="shared" si="20"/>
        <v>500684</v>
      </c>
      <c r="F238" s="26">
        <v>29</v>
      </c>
      <c r="G238" s="25">
        <f t="shared" si="21"/>
        <v>17264.96551724138</v>
      </c>
      <c r="I238" s="30"/>
      <c r="J238" s="37"/>
      <c r="K238" s="30"/>
    </row>
    <row r="239" spans="1:11" s="2" customFormat="1" ht="12.75">
      <c r="A239" s="68" t="s">
        <v>146</v>
      </c>
      <c r="B239" s="25">
        <v>307556.9510547805</v>
      </c>
      <c r="C239" s="25">
        <v>92300.66</v>
      </c>
      <c r="D239" s="25">
        <v>0</v>
      </c>
      <c r="E239" s="25">
        <f t="shared" si="20"/>
        <v>307556.9510547805</v>
      </c>
      <c r="F239" s="26">
        <v>40</v>
      </c>
      <c r="G239" s="25">
        <f t="shared" si="21"/>
        <v>7688.923776369513</v>
      </c>
      <c r="I239" s="30"/>
      <c r="J239" s="37"/>
      <c r="K239" s="30"/>
    </row>
    <row r="240" spans="1:11" s="2" customFormat="1" ht="12.75">
      <c r="A240" s="68" t="s">
        <v>147</v>
      </c>
      <c r="B240" s="25">
        <v>414131.0469769712</v>
      </c>
      <c r="C240" s="25">
        <v>0</v>
      </c>
      <c r="D240" s="25">
        <v>0</v>
      </c>
      <c r="E240" s="25">
        <f t="shared" si="20"/>
        <v>414131.0469769712</v>
      </c>
      <c r="F240" s="26">
        <v>45</v>
      </c>
      <c r="G240" s="25">
        <f t="shared" si="21"/>
        <v>9202.912155043805</v>
      </c>
      <c r="I240" s="30"/>
      <c r="J240" s="37"/>
      <c r="K240" s="30"/>
    </row>
    <row r="241" spans="1:11" s="2" customFormat="1" ht="12.75">
      <c r="A241" s="68" t="s">
        <v>148</v>
      </c>
      <c r="B241" s="25">
        <v>297248.7535504346</v>
      </c>
      <c r="C241" s="25">
        <v>0</v>
      </c>
      <c r="D241" s="25">
        <v>0</v>
      </c>
      <c r="E241" s="25">
        <f t="shared" si="20"/>
        <v>297248.7535504346</v>
      </c>
      <c r="F241" s="26">
        <v>36</v>
      </c>
      <c r="G241" s="25">
        <f t="shared" si="21"/>
        <v>8256.909820845405</v>
      </c>
      <c r="I241" s="30"/>
      <c r="J241" s="37"/>
      <c r="K241" s="30"/>
    </row>
    <row r="242" spans="1:11" s="2" customFormat="1" ht="12.75">
      <c r="A242" s="68" t="s">
        <v>149</v>
      </c>
      <c r="B242" s="25">
        <v>248260.37</v>
      </c>
      <c r="C242" s="25">
        <v>0</v>
      </c>
      <c r="D242" s="25">
        <v>0</v>
      </c>
      <c r="E242" s="25">
        <f t="shared" si="20"/>
        <v>248260.37</v>
      </c>
      <c r="F242" s="26">
        <v>36</v>
      </c>
      <c r="G242" s="25">
        <f t="shared" si="21"/>
        <v>6896.121388888889</v>
      </c>
      <c r="I242" s="30"/>
      <c r="J242" s="37"/>
      <c r="K242" s="30"/>
    </row>
    <row r="243" spans="1:11" s="3" customFormat="1" ht="24" customHeight="1">
      <c r="A243" s="69" t="s">
        <v>150</v>
      </c>
      <c r="B243" s="70">
        <f>SUM(B226:B242)</f>
        <v>10810894.324057277</v>
      </c>
      <c r="C243" s="70">
        <f>SUM(C226:C242)</f>
        <v>134171.19</v>
      </c>
      <c r="D243" s="70">
        <f>SUM(D226:D242)</f>
        <v>30370.894554994913</v>
      </c>
      <c r="E243" s="70">
        <f t="shared" si="20"/>
        <v>10841265.218612272</v>
      </c>
      <c r="F243" s="47">
        <f>SUM(F226:F242)</f>
        <v>1377</v>
      </c>
      <c r="G243" s="70">
        <f>E243/F243</f>
        <v>7873.104733923219</v>
      </c>
      <c r="H243" s="33"/>
      <c r="I243" s="36"/>
      <c r="J243" s="36"/>
      <c r="K243" s="36"/>
    </row>
    <row r="244" s="2" customFormat="1" ht="12.75"/>
    <row r="245" s="2" customFormat="1" ht="12.75">
      <c r="I245" s="31"/>
    </row>
    <row r="246" s="2" customFormat="1" ht="12.75">
      <c r="A246" s="16" t="s">
        <v>151</v>
      </c>
    </row>
    <row r="247" s="2" customFormat="1" ht="12.75">
      <c r="A247" s="16" t="s">
        <v>244</v>
      </c>
    </row>
    <row r="248" s="2" customFormat="1" ht="12.75">
      <c r="A248" s="16" t="s">
        <v>243</v>
      </c>
    </row>
    <row r="249" s="2" customFormat="1" ht="12.75"/>
    <row r="250" spans="1:10" s="3" customFormat="1" ht="12.75">
      <c r="A250" s="17" t="s">
        <v>197</v>
      </c>
      <c r="B250" s="17"/>
      <c r="C250" s="17"/>
      <c r="D250" s="17"/>
      <c r="E250" s="17"/>
      <c r="F250" s="17"/>
      <c r="G250" s="17"/>
      <c r="H250" s="17"/>
      <c r="I250" s="10"/>
      <c r="J250" s="11"/>
    </row>
    <row r="251" spans="1:10" s="12" customFormat="1" ht="18" customHeight="1">
      <c r="A251" s="17" t="s">
        <v>8</v>
      </c>
      <c r="B251" s="17"/>
      <c r="C251" s="17"/>
      <c r="D251" s="17"/>
      <c r="E251" s="17"/>
      <c r="F251" s="17"/>
      <c r="G251" s="17"/>
      <c r="H251" s="17"/>
      <c r="I251" s="10"/>
      <c r="J251" s="11"/>
    </row>
    <row r="252" spans="1:11" s="3" customFormat="1" ht="19.5" customHeight="1">
      <c r="A252" s="83"/>
      <c r="B252" s="103" t="s">
        <v>214</v>
      </c>
      <c r="C252" s="104"/>
      <c r="D252" s="105"/>
      <c r="E252" s="106" t="s">
        <v>19</v>
      </c>
      <c r="F252" s="102" t="s">
        <v>1</v>
      </c>
      <c r="G252" s="102" t="s">
        <v>2</v>
      </c>
      <c r="H252" s="17"/>
      <c r="I252" s="1"/>
      <c r="J252" s="2"/>
      <c r="K252" s="2"/>
    </row>
    <row r="253" spans="1:11" s="5" customFormat="1" ht="75" customHeight="1">
      <c r="A253" s="85" t="s">
        <v>9</v>
      </c>
      <c r="B253" s="91" t="s">
        <v>215</v>
      </c>
      <c r="C253" s="92" t="s">
        <v>255</v>
      </c>
      <c r="D253" s="93" t="s">
        <v>216</v>
      </c>
      <c r="E253" s="107"/>
      <c r="F253" s="102"/>
      <c r="G253" s="102"/>
      <c r="H253" s="4"/>
      <c r="I253" s="4"/>
      <c r="J253" s="2"/>
      <c r="K253" s="2"/>
    </row>
    <row r="254" spans="1:12" s="2" customFormat="1" ht="12.75">
      <c r="A254" s="100" t="s">
        <v>245</v>
      </c>
      <c r="B254" s="23">
        <v>372670.515475631</v>
      </c>
      <c r="C254" s="23">
        <v>45232.90450195479</v>
      </c>
      <c r="D254" s="23">
        <v>0</v>
      </c>
      <c r="E254" s="23">
        <f aca="true" t="shared" si="22" ref="E254:E272">B254+D254</f>
        <v>372670.515475631</v>
      </c>
      <c r="F254" s="24">
        <v>70</v>
      </c>
      <c r="G254" s="23">
        <f>E254/F254</f>
        <v>5323.864506794728</v>
      </c>
      <c r="I254" s="30"/>
      <c r="J254" s="30"/>
      <c r="K254" s="39"/>
      <c r="L254" s="30"/>
    </row>
    <row r="255" spans="1:12" s="2" customFormat="1" ht="12.75">
      <c r="A255" s="68" t="s">
        <v>153</v>
      </c>
      <c r="B255" s="25">
        <v>626734.44</v>
      </c>
      <c r="C255" s="25">
        <v>209681.49</v>
      </c>
      <c r="D255" s="25">
        <v>0</v>
      </c>
      <c r="E255" s="25">
        <f t="shared" si="22"/>
        <v>626734.44</v>
      </c>
      <c r="F255" s="26">
        <v>109</v>
      </c>
      <c r="G255" s="25">
        <f aca="true" t="shared" si="23" ref="G255:G271">E255/F255</f>
        <v>5749.857247706422</v>
      </c>
      <c r="I255" s="30"/>
      <c r="J255" s="30"/>
      <c r="K255" s="39"/>
      <c r="L255" s="30"/>
    </row>
    <row r="256" spans="1:14" s="2" customFormat="1" ht="12.75">
      <c r="A256" s="68" t="s">
        <v>154</v>
      </c>
      <c r="B256" s="25">
        <v>15274.16269425235</v>
      </c>
      <c r="C256" s="25">
        <v>12239.978412101618</v>
      </c>
      <c r="D256" s="25">
        <v>26578</v>
      </c>
      <c r="E256" s="25">
        <f t="shared" si="22"/>
        <v>41852.16269425235</v>
      </c>
      <c r="F256" s="26">
        <v>7</v>
      </c>
      <c r="G256" s="25">
        <f t="shared" si="23"/>
        <v>5978.880384893193</v>
      </c>
      <c r="I256" s="30"/>
      <c r="J256" s="30"/>
      <c r="K256" s="39"/>
      <c r="L256" s="30"/>
      <c r="M256" s="42"/>
      <c r="N256" s="43"/>
    </row>
    <row r="257" spans="1:14" s="2" customFormat="1" ht="12.75">
      <c r="A257" s="68" t="s">
        <v>155</v>
      </c>
      <c r="B257" s="25">
        <v>12451.67</v>
      </c>
      <c r="C257" s="25">
        <v>12451.67</v>
      </c>
      <c r="D257" s="25">
        <v>83994.69</v>
      </c>
      <c r="E257" s="25">
        <f t="shared" si="22"/>
        <v>96446.36</v>
      </c>
      <c r="F257" s="26">
        <v>24</v>
      </c>
      <c r="G257" s="25">
        <f t="shared" si="23"/>
        <v>4018.5983333333334</v>
      </c>
      <c r="I257" s="30"/>
      <c r="J257" s="30"/>
      <c r="K257" s="39"/>
      <c r="L257" s="30"/>
      <c r="M257" s="42"/>
      <c r="N257" s="43"/>
    </row>
    <row r="258" spans="1:12" s="2" customFormat="1" ht="12.75">
      <c r="A258" s="68" t="s">
        <v>156</v>
      </c>
      <c r="B258" s="25">
        <v>108121.68860747726</v>
      </c>
      <c r="C258" s="25">
        <v>35756.81852221023</v>
      </c>
      <c r="D258" s="25">
        <v>0</v>
      </c>
      <c r="E258" s="25">
        <f t="shared" si="22"/>
        <v>108121.68860747726</v>
      </c>
      <c r="F258" s="26">
        <v>19</v>
      </c>
      <c r="G258" s="25">
        <f t="shared" si="23"/>
        <v>5690.615189867224</v>
      </c>
      <c r="I258" s="30"/>
      <c r="J258" s="30"/>
      <c r="K258" s="39"/>
      <c r="L258" s="30"/>
    </row>
    <row r="259" spans="1:14" s="2" customFormat="1" ht="12.75">
      <c r="A259" s="68" t="s">
        <v>157</v>
      </c>
      <c r="B259" s="25">
        <v>192249.50931299376</v>
      </c>
      <c r="C259" s="25">
        <v>186957.39747039412</v>
      </c>
      <c r="D259" s="25">
        <v>277104.95643686055</v>
      </c>
      <c r="E259" s="25">
        <f t="shared" si="22"/>
        <v>469354.46574985434</v>
      </c>
      <c r="F259" s="26">
        <v>42</v>
      </c>
      <c r="G259" s="25">
        <f>E259/F259</f>
        <v>11175.106327377483</v>
      </c>
      <c r="I259" s="30"/>
      <c r="J259" s="30"/>
      <c r="K259" s="39"/>
      <c r="L259" s="30"/>
      <c r="M259" s="42"/>
      <c r="N259" s="43"/>
    </row>
    <row r="260" spans="1:12" s="2" customFormat="1" ht="12.75">
      <c r="A260" s="68" t="s">
        <v>158</v>
      </c>
      <c r="B260" s="25">
        <v>541464.12</v>
      </c>
      <c r="C260" s="25">
        <v>189214.65</v>
      </c>
      <c r="D260" s="25">
        <v>0</v>
      </c>
      <c r="E260" s="25">
        <f t="shared" si="22"/>
        <v>541464.12</v>
      </c>
      <c r="F260" s="26">
        <v>48</v>
      </c>
      <c r="G260" s="25">
        <f t="shared" si="23"/>
        <v>11280.5025</v>
      </c>
      <c r="I260" s="30"/>
      <c r="J260" s="30"/>
      <c r="K260" s="39"/>
      <c r="L260" s="30"/>
    </row>
    <row r="261" spans="1:12" s="2" customFormat="1" ht="12.75">
      <c r="A261" s="68" t="s">
        <v>159</v>
      </c>
      <c r="B261" s="25">
        <v>353949.06392187043</v>
      </c>
      <c r="C261" s="25">
        <v>0</v>
      </c>
      <c r="D261" s="25">
        <v>0</v>
      </c>
      <c r="E261" s="25">
        <f t="shared" si="22"/>
        <v>353949.06392187043</v>
      </c>
      <c r="F261" s="26">
        <v>57</v>
      </c>
      <c r="G261" s="25">
        <f>E261/F261</f>
        <v>6209.632700383691</v>
      </c>
      <c r="I261" s="30"/>
      <c r="J261" s="30"/>
      <c r="K261" s="39"/>
      <c r="L261" s="30"/>
    </row>
    <row r="262" spans="1:12" s="2" customFormat="1" ht="12.75">
      <c r="A262" s="68" t="s">
        <v>160</v>
      </c>
      <c r="B262" s="25">
        <v>182198.61331322594</v>
      </c>
      <c r="C262" s="25">
        <v>53983.73160767868</v>
      </c>
      <c r="D262" s="25">
        <v>0</v>
      </c>
      <c r="E262" s="25">
        <f t="shared" si="22"/>
        <v>182198.61331322594</v>
      </c>
      <c r="F262" s="26">
        <v>31</v>
      </c>
      <c r="G262" s="25">
        <f t="shared" si="23"/>
        <v>5877.374623007288</v>
      </c>
      <c r="I262" s="30"/>
      <c r="J262" s="30"/>
      <c r="K262" s="39"/>
      <c r="L262" s="30"/>
    </row>
    <row r="263" spans="1:14" s="2" customFormat="1" ht="12.75">
      <c r="A263" s="68" t="s">
        <v>161</v>
      </c>
      <c r="B263" s="25">
        <v>1290578.8546378852</v>
      </c>
      <c r="C263" s="25">
        <v>1059127.841674973</v>
      </c>
      <c r="D263" s="25">
        <v>887412.6790168727</v>
      </c>
      <c r="E263" s="25">
        <f t="shared" si="22"/>
        <v>2177991.533654758</v>
      </c>
      <c r="F263" s="26">
        <v>199</v>
      </c>
      <c r="G263" s="25">
        <f>E263/F263</f>
        <v>10944.681073642</v>
      </c>
      <c r="I263" s="30"/>
      <c r="J263" s="30"/>
      <c r="K263" s="39"/>
      <c r="L263" s="30"/>
      <c r="M263" s="42"/>
      <c r="N263" s="43"/>
    </row>
    <row r="264" spans="1:12" s="2" customFormat="1" ht="12.75">
      <c r="A264" s="68" t="s">
        <v>162</v>
      </c>
      <c r="B264" s="25">
        <v>314219.47</v>
      </c>
      <c r="C264" s="25">
        <v>41316.55</v>
      </c>
      <c r="D264" s="25">
        <v>0</v>
      </c>
      <c r="E264" s="25">
        <f t="shared" si="22"/>
        <v>314219.47</v>
      </c>
      <c r="F264" s="26">
        <v>58</v>
      </c>
      <c r="G264" s="25">
        <f t="shared" si="23"/>
        <v>5417.577068965516</v>
      </c>
      <c r="I264" s="30"/>
      <c r="J264" s="30"/>
      <c r="K264" s="39"/>
      <c r="L264" s="30"/>
    </row>
    <row r="265" spans="1:14" s="2" customFormat="1" ht="12.75">
      <c r="A265" s="68" t="s">
        <v>163</v>
      </c>
      <c r="B265" s="25">
        <v>998702.3412447223</v>
      </c>
      <c r="C265" s="25">
        <v>156819.2819183275</v>
      </c>
      <c r="D265" s="25">
        <v>163682.5948860438</v>
      </c>
      <c r="E265" s="25">
        <f t="shared" si="22"/>
        <v>1162384.936130766</v>
      </c>
      <c r="F265" s="26">
        <v>138</v>
      </c>
      <c r="G265" s="25">
        <f t="shared" si="23"/>
        <v>8423.079247324391</v>
      </c>
      <c r="I265" s="30"/>
      <c r="J265" s="30"/>
      <c r="K265" s="39"/>
      <c r="L265" s="30"/>
      <c r="M265" s="42"/>
      <c r="N265" s="43"/>
    </row>
    <row r="266" spans="1:12" s="2" customFormat="1" ht="12.75">
      <c r="A266" s="68" t="s">
        <v>164</v>
      </c>
      <c r="B266" s="25">
        <v>369996.65</v>
      </c>
      <c r="C266" s="25">
        <v>90379.96</v>
      </c>
      <c r="D266" s="25">
        <v>0</v>
      </c>
      <c r="E266" s="25">
        <f t="shared" si="22"/>
        <v>369996.65</v>
      </c>
      <c r="F266" s="26">
        <v>63</v>
      </c>
      <c r="G266" s="25">
        <f t="shared" si="23"/>
        <v>5872.962698412699</v>
      </c>
      <c r="I266" s="30"/>
      <c r="J266" s="30"/>
      <c r="K266" s="39"/>
      <c r="L266" s="30"/>
    </row>
    <row r="267" spans="1:14" s="2" customFormat="1" ht="12.75">
      <c r="A267" s="68" t="s">
        <v>165</v>
      </c>
      <c r="B267" s="25">
        <v>4008118.11944225</v>
      </c>
      <c r="C267" s="25">
        <v>1257365.592608469</v>
      </c>
      <c r="D267" s="25">
        <v>813155.0475915032</v>
      </c>
      <c r="E267" s="25">
        <f t="shared" si="22"/>
        <v>4821273.167033753</v>
      </c>
      <c r="F267" s="26">
        <v>689</v>
      </c>
      <c r="G267" s="25">
        <f t="shared" si="23"/>
        <v>6997.493711224606</v>
      </c>
      <c r="I267" s="30"/>
      <c r="J267" s="30"/>
      <c r="K267" s="39"/>
      <c r="L267" s="30"/>
      <c r="M267" s="42"/>
      <c r="N267" s="43"/>
    </row>
    <row r="268" spans="1:12" s="2" customFormat="1" ht="12.75">
      <c r="A268" s="68" t="s">
        <v>166</v>
      </c>
      <c r="B268" s="25">
        <v>109788.67874831505</v>
      </c>
      <c r="C268" s="25">
        <v>89457.39230582512</v>
      </c>
      <c r="D268" s="25">
        <v>0</v>
      </c>
      <c r="E268" s="25">
        <f t="shared" si="22"/>
        <v>109788.67874831505</v>
      </c>
      <c r="F268" s="26">
        <v>23</v>
      </c>
      <c r="G268" s="25">
        <f>E268/F268</f>
        <v>4773.420815144133</v>
      </c>
      <c r="I268" s="30"/>
      <c r="J268" s="30"/>
      <c r="K268" s="39"/>
      <c r="L268" s="30"/>
    </row>
    <row r="269" spans="1:12" s="2" customFormat="1" ht="12.75">
      <c r="A269" s="68" t="s">
        <v>167</v>
      </c>
      <c r="B269" s="25">
        <v>357134.12127440906</v>
      </c>
      <c r="C269" s="25">
        <v>196574.68224989282</v>
      </c>
      <c r="D269" s="25">
        <v>0</v>
      </c>
      <c r="E269" s="25">
        <f t="shared" si="22"/>
        <v>357134.12127440906</v>
      </c>
      <c r="F269" s="26">
        <v>66</v>
      </c>
      <c r="G269" s="25">
        <f t="shared" si="23"/>
        <v>5411.123049612259</v>
      </c>
      <c r="I269" s="30"/>
      <c r="J269" s="30"/>
      <c r="K269" s="39"/>
      <c r="L269" s="30"/>
    </row>
    <row r="270" spans="1:14" s="2" customFormat="1" ht="12.75">
      <c r="A270" s="68" t="s">
        <v>168</v>
      </c>
      <c r="B270" s="25">
        <v>105076.79</v>
      </c>
      <c r="C270" s="25">
        <v>49497.22</v>
      </c>
      <c r="D270" s="25">
        <v>75005.39</v>
      </c>
      <c r="E270" s="25">
        <f t="shared" si="22"/>
        <v>180082.18</v>
      </c>
      <c r="F270" s="26">
        <v>21</v>
      </c>
      <c r="G270" s="25">
        <f>E270/F270</f>
        <v>8575.341904761905</v>
      </c>
      <c r="I270" s="30"/>
      <c r="J270" s="30"/>
      <c r="K270" s="39"/>
      <c r="L270" s="30"/>
      <c r="M270" s="42"/>
      <c r="N270" s="43"/>
    </row>
    <row r="271" spans="1:12" s="2" customFormat="1" ht="12.75">
      <c r="A271" s="68" t="s">
        <v>169</v>
      </c>
      <c r="B271" s="25">
        <v>226419.26280942225</v>
      </c>
      <c r="C271" s="25">
        <v>171443.45881514458</v>
      </c>
      <c r="D271" s="25">
        <v>0</v>
      </c>
      <c r="E271" s="25">
        <f t="shared" si="22"/>
        <v>226419.26280942225</v>
      </c>
      <c r="F271" s="26">
        <v>31</v>
      </c>
      <c r="G271" s="25">
        <f t="shared" si="23"/>
        <v>7303.847187400717</v>
      </c>
      <c r="I271" s="30"/>
      <c r="J271" s="30"/>
      <c r="K271" s="39"/>
      <c r="L271" s="30"/>
    </row>
    <row r="272" spans="1:15" s="3" customFormat="1" ht="24" customHeight="1">
      <c r="A272" s="69" t="s">
        <v>170</v>
      </c>
      <c r="B272" s="70">
        <f>SUM(B254:B271)</f>
        <v>10185148.071482455</v>
      </c>
      <c r="C272" s="70">
        <f>SUM(C254:C271)</f>
        <v>3857500.6200869717</v>
      </c>
      <c r="D272" s="70">
        <f>SUM(D254:D271)</f>
        <v>2326933.35793128</v>
      </c>
      <c r="E272" s="70">
        <f t="shared" si="22"/>
        <v>12512081.429413736</v>
      </c>
      <c r="F272" s="47">
        <f>SUM(F254:F271)</f>
        <v>1695</v>
      </c>
      <c r="G272" s="70">
        <f>E272/F272</f>
        <v>7381.758955406334</v>
      </c>
      <c r="H272" s="33"/>
      <c r="I272" s="36"/>
      <c r="J272" s="36"/>
      <c r="K272" s="36"/>
      <c r="L272" s="33"/>
      <c r="O272" s="2"/>
    </row>
    <row r="273" s="2" customFormat="1" ht="12.75">
      <c r="B273" s="30"/>
    </row>
    <row r="274" spans="1:10" s="2" customFormat="1" ht="12.75">
      <c r="A274" s="13" t="s">
        <v>261</v>
      </c>
      <c r="J274" s="31"/>
    </row>
    <row r="275" s="2" customFormat="1" ht="12.75"/>
    <row r="276" spans="1:15" s="3" customFormat="1" ht="12.75">
      <c r="A276" s="17" t="s">
        <v>198</v>
      </c>
      <c r="B276" s="17"/>
      <c r="C276" s="17"/>
      <c r="D276" s="17"/>
      <c r="E276" s="17"/>
      <c r="F276" s="17"/>
      <c r="G276" s="17"/>
      <c r="H276" s="17"/>
      <c r="I276" s="10"/>
      <c r="J276" s="11"/>
      <c r="O276" s="2"/>
    </row>
    <row r="277" spans="1:10" s="12" customFormat="1" ht="18" customHeight="1">
      <c r="A277" s="17" t="s">
        <v>8</v>
      </c>
      <c r="B277" s="17"/>
      <c r="C277" s="17"/>
      <c r="D277" s="17"/>
      <c r="E277" s="17"/>
      <c r="F277" s="17"/>
      <c r="G277" s="17"/>
      <c r="H277" s="17"/>
      <c r="I277" s="10"/>
      <c r="J277" s="11"/>
    </row>
    <row r="278" spans="1:11" s="3" customFormat="1" ht="19.5" customHeight="1">
      <c r="A278" s="83"/>
      <c r="B278" s="103" t="s">
        <v>214</v>
      </c>
      <c r="C278" s="104"/>
      <c r="D278" s="105"/>
      <c r="E278" s="106" t="s">
        <v>19</v>
      </c>
      <c r="F278" s="102" t="s">
        <v>1</v>
      </c>
      <c r="G278" s="102" t="s">
        <v>2</v>
      </c>
      <c r="H278" s="17"/>
      <c r="I278" s="1"/>
      <c r="J278" s="2"/>
      <c r="K278" s="2"/>
    </row>
    <row r="279" spans="1:11" s="5" customFormat="1" ht="75" customHeight="1">
      <c r="A279" s="85" t="s">
        <v>9</v>
      </c>
      <c r="B279" s="91" t="s">
        <v>215</v>
      </c>
      <c r="C279" s="92" t="s">
        <v>255</v>
      </c>
      <c r="D279" s="93" t="s">
        <v>216</v>
      </c>
      <c r="E279" s="107"/>
      <c r="F279" s="102"/>
      <c r="G279" s="102"/>
      <c r="H279" s="4"/>
      <c r="I279" s="4"/>
      <c r="J279" s="2"/>
      <c r="K279" s="2"/>
    </row>
    <row r="280" spans="1:11" s="2" customFormat="1" ht="12.75">
      <c r="A280" s="100" t="s">
        <v>171</v>
      </c>
      <c r="B280" s="23">
        <v>0</v>
      </c>
      <c r="C280" s="23">
        <v>0</v>
      </c>
      <c r="D280" s="23">
        <v>52710.33481900768</v>
      </c>
      <c r="E280" s="23">
        <f aca="true" t="shared" si="24" ref="E280:E298">B280+D280</f>
        <v>52710.33481900768</v>
      </c>
      <c r="F280" s="24">
        <v>16</v>
      </c>
      <c r="G280" s="23">
        <f>E280/F280</f>
        <v>3294.39592618798</v>
      </c>
      <c r="I280" s="30"/>
      <c r="J280" s="37"/>
      <c r="K280" s="30"/>
    </row>
    <row r="281" spans="1:11" s="2" customFormat="1" ht="12.75">
      <c r="A281" s="68" t="s">
        <v>204</v>
      </c>
      <c r="B281" s="25">
        <v>27113.98720219804</v>
      </c>
      <c r="C281" s="25">
        <v>25564.61650492958</v>
      </c>
      <c r="D281" s="25">
        <v>94529.80730993095</v>
      </c>
      <c r="E281" s="25">
        <f t="shared" si="24"/>
        <v>121643.794512129</v>
      </c>
      <c r="F281" s="26">
        <v>34</v>
      </c>
      <c r="G281" s="25">
        <f>E281/25</f>
        <v>4865.7517804851595</v>
      </c>
      <c r="I281" s="30"/>
      <c r="J281" s="37"/>
      <c r="K281" s="30"/>
    </row>
    <row r="282" spans="1:11" s="2" customFormat="1" ht="24.75" customHeight="1">
      <c r="A282" s="68" t="s">
        <v>172</v>
      </c>
      <c r="B282" s="25">
        <v>112432.6669317812</v>
      </c>
      <c r="C282" s="25">
        <v>0</v>
      </c>
      <c r="D282" s="25">
        <v>77773.24443388577</v>
      </c>
      <c r="E282" s="25">
        <f t="shared" si="24"/>
        <v>190205.91136566698</v>
      </c>
      <c r="F282" s="26">
        <v>36</v>
      </c>
      <c r="G282" s="25">
        <f>E282/F282</f>
        <v>5283.497537935194</v>
      </c>
      <c r="I282" s="30"/>
      <c r="J282" s="37"/>
      <c r="K282" s="30"/>
    </row>
    <row r="283" spans="1:11" s="2" customFormat="1" ht="12.75">
      <c r="A283" s="68" t="s">
        <v>173</v>
      </c>
      <c r="B283" s="25">
        <v>3051191.724294649</v>
      </c>
      <c r="C283" s="25">
        <v>145382.61709369044</v>
      </c>
      <c r="D283" s="25">
        <v>519933.05634028313</v>
      </c>
      <c r="E283" s="25">
        <f t="shared" si="24"/>
        <v>3571124.780634932</v>
      </c>
      <c r="F283" s="26">
        <v>438</v>
      </c>
      <c r="G283" s="25">
        <f aca="true" t="shared" si="25" ref="G283:G297">E283/F283</f>
        <v>8153.252923824046</v>
      </c>
      <c r="I283" s="30"/>
      <c r="J283" s="37"/>
      <c r="K283" s="30"/>
    </row>
    <row r="284" spans="1:11" s="2" customFormat="1" ht="12.75">
      <c r="A284" s="68" t="s">
        <v>203</v>
      </c>
      <c r="B284" s="25">
        <v>384595.8203143157</v>
      </c>
      <c r="C284" s="25">
        <v>94059.80674182836</v>
      </c>
      <c r="D284" s="25">
        <v>163517.25430854168</v>
      </c>
      <c r="E284" s="25">
        <f t="shared" si="24"/>
        <v>548113.0746228574</v>
      </c>
      <c r="F284" s="26">
        <v>145</v>
      </c>
      <c r="G284" s="25">
        <f t="shared" si="25"/>
        <v>3780.0901698128096</v>
      </c>
      <c r="I284" s="30"/>
      <c r="J284" s="37"/>
      <c r="K284" s="30"/>
    </row>
    <row r="285" spans="1:11" s="2" customFormat="1" ht="12.75">
      <c r="A285" s="68" t="s">
        <v>174</v>
      </c>
      <c r="B285" s="25">
        <v>0</v>
      </c>
      <c r="C285" s="25">
        <v>0</v>
      </c>
      <c r="D285" s="25">
        <v>55441.64811725637</v>
      </c>
      <c r="E285" s="25">
        <f t="shared" si="24"/>
        <v>55441.64811725637</v>
      </c>
      <c r="F285" s="26">
        <v>12</v>
      </c>
      <c r="G285" s="25">
        <f t="shared" si="25"/>
        <v>4620.137343104698</v>
      </c>
      <c r="I285" s="30"/>
      <c r="J285" s="37"/>
      <c r="K285" s="30"/>
    </row>
    <row r="286" spans="1:11" s="2" customFormat="1" ht="12.75">
      <c r="A286" s="68" t="s">
        <v>175</v>
      </c>
      <c r="B286" s="25">
        <v>4360019.999793417</v>
      </c>
      <c r="C286" s="25">
        <v>446187.99960749276</v>
      </c>
      <c r="D286" s="25">
        <v>878239.9277993256</v>
      </c>
      <c r="E286" s="25">
        <f t="shared" si="24"/>
        <v>5238259.927592742</v>
      </c>
      <c r="F286" s="26">
        <v>695</v>
      </c>
      <c r="G286" s="25">
        <f t="shared" si="25"/>
        <v>7537.064644018335</v>
      </c>
      <c r="I286" s="30"/>
      <c r="J286" s="37"/>
      <c r="K286" s="30"/>
    </row>
    <row r="287" spans="1:11" s="2" customFormat="1" ht="12.75">
      <c r="A287" s="68" t="s">
        <v>176</v>
      </c>
      <c r="B287" s="25">
        <v>256411.6982652213</v>
      </c>
      <c r="C287" s="25">
        <v>32282.418774241196</v>
      </c>
      <c r="D287" s="25">
        <v>62310.52487514655</v>
      </c>
      <c r="E287" s="25">
        <f t="shared" si="24"/>
        <v>318722.22314036783</v>
      </c>
      <c r="F287" s="26">
        <v>55</v>
      </c>
      <c r="G287" s="25">
        <f t="shared" si="25"/>
        <v>5794.949511643052</v>
      </c>
      <c r="I287" s="30"/>
      <c r="J287" s="37"/>
      <c r="K287" s="30"/>
    </row>
    <row r="288" spans="1:11" s="2" customFormat="1" ht="12.75">
      <c r="A288" s="68" t="s">
        <v>177</v>
      </c>
      <c r="B288" s="25">
        <v>337920.90927401657</v>
      </c>
      <c r="C288" s="25">
        <v>117034.44096122959</v>
      </c>
      <c r="D288" s="25">
        <v>0</v>
      </c>
      <c r="E288" s="25">
        <f t="shared" si="24"/>
        <v>337920.90927401657</v>
      </c>
      <c r="F288" s="26">
        <v>38</v>
      </c>
      <c r="G288" s="25">
        <f t="shared" si="25"/>
        <v>8892.655507210962</v>
      </c>
      <c r="I288" s="30"/>
      <c r="J288" s="37"/>
      <c r="K288" s="30"/>
    </row>
    <row r="289" spans="1:11" s="2" customFormat="1" ht="12.75">
      <c r="A289" s="68" t="s">
        <v>178</v>
      </c>
      <c r="B289" s="25">
        <v>169317.12261203243</v>
      </c>
      <c r="C289" s="25">
        <v>0</v>
      </c>
      <c r="D289" s="25">
        <v>0</v>
      </c>
      <c r="E289" s="25">
        <f t="shared" si="24"/>
        <v>169317.12261203243</v>
      </c>
      <c r="F289" s="26">
        <v>18</v>
      </c>
      <c r="G289" s="25">
        <f t="shared" si="25"/>
        <v>9406.50681177958</v>
      </c>
      <c r="I289" s="30"/>
      <c r="J289" s="37"/>
      <c r="K289" s="30"/>
    </row>
    <row r="290" spans="1:11" s="2" customFormat="1" ht="12.75">
      <c r="A290" s="68" t="s">
        <v>179</v>
      </c>
      <c r="B290" s="25">
        <v>379766.32804309315</v>
      </c>
      <c r="C290" s="25">
        <v>1291.1422477237163</v>
      </c>
      <c r="D290" s="25">
        <v>38424.393292257795</v>
      </c>
      <c r="E290" s="25">
        <f t="shared" si="24"/>
        <v>418190.72133535094</v>
      </c>
      <c r="F290" s="26">
        <v>54</v>
      </c>
      <c r="G290" s="25">
        <f t="shared" si="25"/>
        <v>7744.272617321314</v>
      </c>
      <c r="I290" s="30"/>
      <c r="J290" s="37"/>
      <c r="K290" s="30"/>
    </row>
    <row r="291" spans="1:11" s="2" customFormat="1" ht="12.75">
      <c r="A291" s="68" t="s">
        <v>180</v>
      </c>
      <c r="B291" s="25">
        <v>175018.2035563222</v>
      </c>
      <c r="C291" s="25">
        <v>119885.03979300408</v>
      </c>
      <c r="D291" s="25">
        <v>34360.15380086455</v>
      </c>
      <c r="E291" s="25">
        <f t="shared" si="24"/>
        <v>209378.35735718676</v>
      </c>
      <c r="F291" s="26">
        <v>38</v>
      </c>
      <c r="G291" s="25">
        <f t="shared" si="25"/>
        <v>5509.956772557546</v>
      </c>
      <c r="I291" s="30"/>
      <c r="J291" s="37"/>
      <c r="K291" s="30"/>
    </row>
    <row r="292" spans="1:11" s="2" customFormat="1" ht="12.75">
      <c r="A292" s="68" t="s">
        <v>181</v>
      </c>
      <c r="B292" s="25">
        <v>0</v>
      </c>
      <c r="C292" s="25">
        <v>0</v>
      </c>
      <c r="D292" s="25">
        <v>23762.181927107275</v>
      </c>
      <c r="E292" s="25">
        <f t="shared" si="24"/>
        <v>23762.181927107275</v>
      </c>
      <c r="F292" s="26">
        <v>6</v>
      </c>
      <c r="G292" s="25">
        <f t="shared" si="25"/>
        <v>3960.3636545178792</v>
      </c>
      <c r="I292" s="30"/>
      <c r="J292" s="37"/>
      <c r="K292" s="30"/>
    </row>
    <row r="293" spans="1:11" s="2" customFormat="1" ht="12.75">
      <c r="A293" s="68" t="s">
        <v>182</v>
      </c>
      <c r="B293" s="25">
        <v>1032.9101829806793</v>
      </c>
      <c r="C293" s="25">
        <v>0</v>
      </c>
      <c r="D293" s="25">
        <v>25882.237497869617</v>
      </c>
      <c r="E293" s="25">
        <f t="shared" si="24"/>
        <v>26915.147680850296</v>
      </c>
      <c r="F293" s="26">
        <v>8</v>
      </c>
      <c r="G293" s="25">
        <f t="shared" si="25"/>
        <v>3364.393460106287</v>
      </c>
      <c r="I293" s="30"/>
      <c r="J293" s="37"/>
      <c r="K293" s="30"/>
    </row>
    <row r="294" spans="1:11" s="2" customFormat="1" ht="12.75">
      <c r="A294" s="68" t="s">
        <v>183</v>
      </c>
      <c r="B294" s="25">
        <v>247392.08219928006</v>
      </c>
      <c r="C294" s="25">
        <v>0</v>
      </c>
      <c r="D294" s="25">
        <v>0</v>
      </c>
      <c r="E294" s="25">
        <f t="shared" si="24"/>
        <v>247392.08219928006</v>
      </c>
      <c r="F294" s="26">
        <v>24</v>
      </c>
      <c r="G294" s="25">
        <f t="shared" si="25"/>
        <v>10308.003424970002</v>
      </c>
      <c r="I294" s="30"/>
      <c r="J294" s="37"/>
      <c r="K294" s="30"/>
    </row>
    <row r="295" spans="1:11" s="2" customFormat="1" ht="12.75">
      <c r="A295" s="68" t="s">
        <v>184</v>
      </c>
      <c r="B295" s="25">
        <v>95448.98748624933</v>
      </c>
      <c r="C295" s="25">
        <v>75948.08575250352</v>
      </c>
      <c r="D295" s="25">
        <v>76365.65251746915</v>
      </c>
      <c r="E295" s="25">
        <f t="shared" si="24"/>
        <v>171814.6400037185</v>
      </c>
      <c r="F295" s="26">
        <v>13</v>
      </c>
      <c r="G295" s="25">
        <f t="shared" si="25"/>
        <v>13216.510769516808</v>
      </c>
      <c r="I295" s="30"/>
      <c r="J295" s="37"/>
      <c r="K295" s="30"/>
    </row>
    <row r="296" spans="1:11" s="2" customFormat="1" ht="12.75">
      <c r="A296" s="68" t="s">
        <v>185</v>
      </c>
      <c r="B296" s="25">
        <v>1032.9101829806793</v>
      </c>
      <c r="C296" s="25">
        <v>0</v>
      </c>
      <c r="D296" s="25">
        <v>30212.72859673496</v>
      </c>
      <c r="E296" s="25">
        <f t="shared" si="24"/>
        <v>31245.63877971564</v>
      </c>
      <c r="F296" s="26">
        <v>10</v>
      </c>
      <c r="G296" s="25">
        <f t="shared" si="25"/>
        <v>3124.5638779715637</v>
      </c>
      <c r="I296" s="30"/>
      <c r="J296" s="37"/>
      <c r="K296" s="30"/>
    </row>
    <row r="297" spans="1:11" s="2" customFormat="1" ht="12.75">
      <c r="A297" s="68" t="s">
        <v>186</v>
      </c>
      <c r="B297" s="25">
        <v>542349.260175492</v>
      </c>
      <c r="C297" s="25">
        <v>0</v>
      </c>
      <c r="D297" s="25">
        <v>0</v>
      </c>
      <c r="E297" s="25">
        <f t="shared" si="24"/>
        <v>542349.260175492</v>
      </c>
      <c r="F297" s="26">
        <v>56</v>
      </c>
      <c r="G297" s="25">
        <f t="shared" si="25"/>
        <v>9684.8082174195</v>
      </c>
      <c r="I297" s="30"/>
      <c r="J297" s="37"/>
      <c r="K297" s="30"/>
    </row>
    <row r="298" spans="1:11" s="3" customFormat="1" ht="24" customHeight="1">
      <c r="A298" s="87" t="s">
        <v>246</v>
      </c>
      <c r="B298" s="70">
        <f>SUM(B280:B297)</f>
        <v>10141044.61051403</v>
      </c>
      <c r="C298" s="70">
        <f>SUM(C280:C297)</f>
        <v>1057636.1674766433</v>
      </c>
      <c r="D298" s="70">
        <f>SUM(D280:D297)</f>
        <v>2133463.1456356808</v>
      </c>
      <c r="E298" s="70">
        <f t="shared" si="24"/>
        <v>12274507.756149711</v>
      </c>
      <c r="F298" s="47">
        <f>SUM(F280:F297)</f>
        <v>1696</v>
      </c>
      <c r="G298" s="70">
        <f>E298/(F298-9)</f>
        <v>7275.938207557624</v>
      </c>
      <c r="I298" s="36"/>
      <c r="J298" s="36"/>
      <c r="K298" s="36"/>
    </row>
    <row r="299" spans="10:12" s="2" customFormat="1" ht="12.75">
      <c r="J299" s="31"/>
      <c r="L299" s="44"/>
    </row>
    <row r="300" spans="1:9" s="2" customFormat="1" ht="12.75">
      <c r="A300" s="13" t="s">
        <v>257</v>
      </c>
      <c r="I300" s="31"/>
    </row>
    <row r="301" spans="1:15" s="2" customFormat="1" ht="12.75">
      <c r="A301" s="13" t="s">
        <v>202</v>
      </c>
      <c r="N301" s="3"/>
      <c r="O301" s="3"/>
    </row>
    <row r="302" spans="1:15" s="2" customFormat="1" ht="12.75">
      <c r="A302" s="13" t="s">
        <v>247</v>
      </c>
      <c r="N302" s="3"/>
      <c r="O302" s="3"/>
    </row>
    <row r="303" spans="14:15" s="2" customFormat="1" ht="12.75">
      <c r="N303" s="12"/>
      <c r="O303" s="12"/>
    </row>
    <row r="304" spans="1:15" s="3" customFormat="1" ht="12.75">
      <c r="A304" s="17" t="s">
        <v>199</v>
      </c>
      <c r="B304" s="17"/>
      <c r="C304" s="17"/>
      <c r="D304" s="17"/>
      <c r="E304" s="17"/>
      <c r="F304" s="17"/>
      <c r="G304" s="17"/>
      <c r="H304" s="17"/>
      <c r="I304" s="10"/>
      <c r="J304" s="11"/>
      <c r="N304" s="29"/>
      <c r="O304" s="29"/>
    </row>
    <row r="305" spans="1:15" s="12" customFormat="1" ht="18" customHeight="1">
      <c r="A305" s="17" t="s">
        <v>8</v>
      </c>
      <c r="B305" s="17"/>
      <c r="C305" s="17"/>
      <c r="D305" s="17"/>
      <c r="E305" s="17"/>
      <c r="F305" s="17"/>
      <c r="G305" s="17"/>
      <c r="H305" s="17"/>
      <c r="I305" s="10"/>
      <c r="J305" s="11"/>
      <c r="N305" s="2"/>
      <c r="O305" s="2"/>
    </row>
    <row r="306" spans="1:11" s="3" customFormat="1" ht="19.5" customHeight="1">
      <c r="A306" s="83"/>
      <c r="B306" s="103" t="s">
        <v>214</v>
      </c>
      <c r="C306" s="104"/>
      <c r="D306" s="105"/>
      <c r="E306" s="106" t="s">
        <v>19</v>
      </c>
      <c r="F306" s="17"/>
      <c r="G306" s="17"/>
      <c r="H306" s="17"/>
      <c r="I306" s="1"/>
      <c r="J306" s="2"/>
      <c r="K306" s="2"/>
    </row>
    <row r="307" spans="1:11" s="5" customFormat="1" ht="75" customHeight="1">
      <c r="A307" s="85" t="s">
        <v>9</v>
      </c>
      <c r="B307" s="91" t="s">
        <v>215</v>
      </c>
      <c r="C307" s="92" t="s">
        <v>255</v>
      </c>
      <c r="D307" s="93" t="s">
        <v>216</v>
      </c>
      <c r="E307" s="107"/>
      <c r="F307" s="95" t="s">
        <v>1</v>
      </c>
      <c r="G307" s="95" t="s">
        <v>2</v>
      </c>
      <c r="H307" s="4"/>
      <c r="I307" s="4"/>
      <c r="J307" s="2"/>
      <c r="K307" s="2"/>
    </row>
    <row r="308" spans="1:11" s="2" customFormat="1" ht="12.75">
      <c r="A308" s="100" t="s">
        <v>187</v>
      </c>
      <c r="B308" s="23">
        <v>181268.5214355436</v>
      </c>
      <c r="C308" s="23">
        <v>0</v>
      </c>
      <c r="D308" s="23">
        <v>0</v>
      </c>
      <c r="E308" s="23">
        <f aca="true" t="shared" si="26" ref="E308:E317">B308+D308</f>
        <v>181268.5214355436</v>
      </c>
      <c r="F308" s="24">
        <v>30</v>
      </c>
      <c r="G308" s="23">
        <f>E308/F308</f>
        <v>6042.284047851454</v>
      </c>
      <c r="I308" s="30"/>
      <c r="J308" s="37"/>
      <c r="K308" s="30"/>
    </row>
    <row r="309" spans="1:11" s="2" customFormat="1" ht="12.75">
      <c r="A309" s="68" t="s">
        <v>188</v>
      </c>
      <c r="B309" s="25">
        <v>541953.8597406354</v>
      </c>
      <c r="C309" s="25">
        <v>0</v>
      </c>
      <c r="D309" s="25">
        <v>0</v>
      </c>
      <c r="E309" s="25">
        <f t="shared" si="26"/>
        <v>541953.8597406354</v>
      </c>
      <c r="F309" s="26">
        <v>82</v>
      </c>
      <c r="G309" s="25">
        <f aca="true" t="shared" si="27" ref="G309:G316">E309/F309</f>
        <v>6609.193411471163</v>
      </c>
      <c r="I309" s="30"/>
      <c r="J309" s="37"/>
      <c r="K309" s="30"/>
    </row>
    <row r="310" spans="1:11" s="2" customFormat="1" ht="12.75">
      <c r="A310" s="68" t="s">
        <v>189</v>
      </c>
      <c r="B310" s="25">
        <v>619830.7090436767</v>
      </c>
      <c r="C310" s="25">
        <v>0</v>
      </c>
      <c r="D310" s="25">
        <v>0</v>
      </c>
      <c r="E310" s="25">
        <f t="shared" si="26"/>
        <v>619830.7090436767</v>
      </c>
      <c r="F310" s="26">
        <v>61</v>
      </c>
      <c r="G310" s="25">
        <f t="shared" si="27"/>
        <v>10161.159164650438</v>
      </c>
      <c r="I310" s="30"/>
      <c r="J310" s="37"/>
      <c r="K310" s="30"/>
    </row>
    <row r="311" spans="1:11" s="2" customFormat="1" ht="12.75">
      <c r="A311" s="68" t="s">
        <v>190</v>
      </c>
      <c r="B311" s="25">
        <v>114182.12852546391</v>
      </c>
      <c r="C311" s="25">
        <v>79536.65036384389</v>
      </c>
      <c r="D311" s="25">
        <v>0</v>
      </c>
      <c r="E311" s="25">
        <f t="shared" si="26"/>
        <v>114182.12852546391</v>
      </c>
      <c r="F311" s="26">
        <v>21</v>
      </c>
      <c r="G311" s="25">
        <f t="shared" si="27"/>
        <v>5437.244215498281</v>
      </c>
      <c r="I311" s="30"/>
      <c r="J311" s="37"/>
      <c r="K311" s="30"/>
    </row>
    <row r="312" spans="1:11" s="2" customFormat="1" ht="12.75">
      <c r="A312" s="68" t="s">
        <v>191</v>
      </c>
      <c r="B312" s="25">
        <v>1984287.3153021014</v>
      </c>
      <c r="C312" s="25">
        <v>0</v>
      </c>
      <c r="D312" s="25">
        <v>0</v>
      </c>
      <c r="E312" s="25">
        <f t="shared" si="26"/>
        <v>1984287.3153021014</v>
      </c>
      <c r="F312" s="26">
        <v>235</v>
      </c>
      <c r="G312" s="25">
        <f t="shared" si="27"/>
        <v>8443.775809796176</v>
      </c>
      <c r="I312" s="30"/>
      <c r="J312" s="37"/>
      <c r="K312" s="30"/>
    </row>
    <row r="313" spans="1:11" s="2" customFormat="1" ht="12.75">
      <c r="A313" s="68" t="s">
        <v>6</v>
      </c>
      <c r="B313" s="25">
        <v>3261000.572750701</v>
      </c>
      <c r="C313" s="25">
        <v>0</v>
      </c>
      <c r="D313" s="25">
        <v>0</v>
      </c>
      <c r="E313" s="25">
        <f t="shared" si="26"/>
        <v>3261000.572750701</v>
      </c>
      <c r="F313" s="26">
        <v>392</v>
      </c>
      <c r="G313" s="25">
        <f t="shared" si="27"/>
        <v>8318.879012119136</v>
      </c>
      <c r="I313" s="30"/>
      <c r="J313" s="37"/>
      <c r="K313" s="30"/>
    </row>
    <row r="314" spans="1:11" s="2" customFormat="1" ht="12.75">
      <c r="A314" s="68" t="s">
        <v>192</v>
      </c>
      <c r="B314" s="25">
        <v>209558.18971527732</v>
      </c>
      <c r="C314" s="25">
        <v>194169.27391324556</v>
      </c>
      <c r="D314" s="25">
        <v>188984.55638934652</v>
      </c>
      <c r="E314" s="25">
        <f t="shared" si="26"/>
        <v>398542.74610462383</v>
      </c>
      <c r="F314" s="26">
        <v>28</v>
      </c>
      <c r="G314" s="25">
        <f t="shared" si="27"/>
        <v>14233.669503736566</v>
      </c>
      <c r="I314" s="30"/>
      <c r="J314" s="37"/>
      <c r="K314" s="30"/>
    </row>
    <row r="315" spans="1:11" s="2" customFormat="1" ht="12.75">
      <c r="A315" s="68" t="s">
        <v>193</v>
      </c>
      <c r="B315" s="25">
        <v>465375.6883079323</v>
      </c>
      <c r="C315" s="25">
        <v>11620.280229513446</v>
      </c>
      <c r="D315" s="25">
        <v>0</v>
      </c>
      <c r="E315" s="25">
        <f t="shared" si="26"/>
        <v>465375.6883079323</v>
      </c>
      <c r="F315" s="26">
        <v>52</v>
      </c>
      <c r="G315" s="25">
        <f t="shared" si="27"/>
        <v>8949.532467460236</v>
      </c>
      <c r="I315" s="30"/>
      <c r="J315" s="37"/>
      <c r="K315" s="30"/>
    </row>
    <row r="316" spans="1:11" s="2" customFormat="1" ht="12.75">
      <c r="A316" s="68" t="s">
        <v>194</v>
      </c>
      <c r="B316" s="25">
        <v>243782.83039038978</v>
      </c>
      <c r="C316" s="25">
        <v>0</v>
      </c>
      <c r="D316" s="25">
        <v>0</v>
      </c>
      <c r="E316" s="25">
        <f t="shared" si="26"/>
        <v>243782.83039038978</v>
      </c>
      <c r="F316" s="26">
        <v>34</v>
      </c>
      <c r="G316" s="25">
        <f t="shared" si="27"/>
        <v>7170.08324677617</v>
      </c>
      <c r="I316" s="30"/>
      <c r="J316" s="37"/>
      <c r="K316" s="30"/>
    </row>
    <row r="317" spans="1:11" s="3" customFormat="1" ht="24" customHeight="1">
      <c r="A317" s="87" t="s">
        <v>195</v>
      </c>
      <c r="B317" s="70">
        <f>SUM(B308:B316)</f>
        <v>7621239.815211722</v>
      </c>
      <c r="C317" s="70">
        <f>SUM(C308:C316)</f>
        <v>285326.20450660284</v>
      </c>
      <c r="D317" s="70">
        <f>SUM(D308:D316)</f>
        <v>188984.55638934652</v>
      </c>
      <c r="E317" s="70">
        <f t="shared" si="26"/>
        <v>7810224.371601068</v>
      </c>
      <c r="F317" s="47">
        <f>SUM(F308:F316)</f>
        <v>935</v>
      </c>
      <c r="G317" s="70">
        <f>E317/F317</f>
        <v>8353.181146097399</v>
      </c>
      <c r="H317" s="33"/>
      <c r="I317" s="36"/>
      <c r="J317" s="36"/>
      <c r="K317" s="36"/>
    </row>
    <row r="318" s="2" customFormat="1" ht="12.75">
      <c r="A318" s="45"/>
    </row>
    <row r="319" s="2" customFormat="1" ht="12.75">
      <c r="A319" s="13" t="s">
        <v>208</v>
      </c>
    </row>
    <row r="320" spans="1:9" s="2" customFormat="1" ht="12.75">
      <c r="A320" s="16" t="s">
        <v>196</v>
      </c>
      <c r="I320" s="31"/>
    </row>
    <row r="321" s="2" customFormat="1" ht="12.75">
      <c r="A321" s="46"/>
    </row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</sheetData>
  <mergeCells count="40">
    <mergeCell ref="A1:G1"/>
    <mergeCell ref="B98:D98"/>
    <mergeCell ref="E98:E99"/>
    <mergeCell ref="B146:D146"/>
    <mergeCell ref="E146:E147"/>
    <mergeCell ref="B118:D118"/>
    <mergeCell ref="E118:E119"/>
    <mergeCell ref="B306:D306"/>
    <mergeCell ref="E306:E307"/>
    <mergeCell ref="B191:D191"/>
    <mergeCell ref="E191:E192"/>
    <mergeCell ref="B252:D252"/>
    <mergeCell ref="E252:E253"/>
    <mergeCell ref="B278:D278"/>
    <mergeCell ref="E278:E279"/>
    <mergeCell ref="B43:D43"/>
    <mergeCell ref="E43:E44"/>
    <mergeCell ref="B70:D70"/>
    <mergeCell ref="E70:E71"/>
    <mergeCell ref="B4:D4"/>
    <mergeCell ref="E4:E5"/>
    <mergeCell ref="B24:D24"/>
    <mergeCell ref="E24:E25"/>
    <mergeCell ref="F146:F147"/>
    <mergeCell ref="G146:G147"/>
    <mergeCell ref="F163:F164"/>
    <mergeCell ref="G163:G164"/>
    <mergeCell ref="A163:A164"/>
    <mergeCell ref="F191:F192"/>
    <mergeCell ref="G191:G192"/>
    <mergeCell ref="F224:F225"/>
    <mergeCell ref="G224:G225"/>
    <mergeCell ref="B224:D224"/>
    <mergeCell ref="E224:E225"/>
    <mergeCell ref="B163:D163"/>
    <mergeCell ref="E163:E164"/>
    <mergeCell ref="F252:F253"/>
    <mergeCell ref="G252:G253"/>
    <mergeCell ref="F278:F279"/>
    <mergeCell ref="G278:G279"/>
  </mergeCells>
  <printOptions/>
  <pageMargins left="0.75" right="0.75" top="1" bottom="1" header="0.5" footer="0.5"/>
  <pageSetup horizontalDpi="300" verticalDpi="300" orientation="landscape" paperSize="9" r:id="rId1"/>
  <rowBreaks count="6" manualBreakCount="6">
    <brk id="21" max="255" man="1"/>
    <brk id="40" max="255" man="1"/>
    <brk id="67" max="255" man="1"/>
    <brk id="115" max="255" man="1"/>
    <brk id="160" max="255" man="1"/>
    <brk id="2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orsini_n</dc:creator>
  <cp:keywords/>
  <dc:description/>
  <cp:lastModifiedBy>Regione Emilia-Romagna</cp:lastModifiedBy>
  <cp:lastPrinted>2004-03-19T10:43:30Z</cp:lastPrinted>
  <dcterms:created xsi:type="dcterms:W3CDTF">2003-08-11T07:37:42Z</dcterms:created>
  <dcterms:modified xsi:type="dcterms:W3CDTF">2005-04-04T07:33:27Z</dcterms:modified>
  <cp:category/>
  <cp:version/>
  <cp:contentType/>
  <cp:contentStatus/>
</cp:coreProperties>
</file>